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4" sheetId="10" r:id="rId10"/>
    <sheet name="GT485" sheetId="11" r:id="rId11"/>
    <sheet name="DC48" sheetId="12" r:id="rId12"/>
  </sheets>
  <externalReferences>
    <externalReference r:id="rId15"/>
  </externalReferences>
  <definedNames>
    <definedName name="_xlnm.Print_Area" localSheetId="7">'DC42'!$A$1:$O$38</definedName>
    <definedName name="_xlnm.Print_Area" localSheetId="11">'DC48'!$A$1:$O$38</definedName>
    <definedName name="_xlnm.Print_Area" localSheetId="1">'EKU'!$A$1:$O$38</definedName>
    <definedName name="_xlnm.Print_Area" localSheetId="4">'GT421'!$A$1:$O$38</definedName>
    <definedName name="_xlnm.Print_Area" localSheetId="5">'GT422'!$A$1:$O$38</definedName>
    <definedName name="_xlnm.Print_Area" localSheetId="6">'GT423'!$A$1:$O$38</definedName>
    <definedName name="_xlnm.Print_Area" localSheetId="8">'GT481'!$A$1:$O$38</definedName>
    <definedName name="_xlnm.Print_Area" localSheetId="9">'GT484'!$A$1:$O$38</definedName>
    <definedName name="_xlnm.Print_Area" localSheetId="10">'GT485'!$A$1:$O$38</definedName>
    <definedName name="_xlnm.Print_Area" localSheetId="2">'JHB'!$A$1:$O$38</definedName>
    <definedName name="_xlnm.Print_Area" localSheetId="0">'Summary'!$A$1:$O$38</definedName>
    <definedName name="_xlnm.Print_Area" localSheetId="3">'TSH'!$A$1:$O$38</definedName>
  </definedNames>
  <calcPr fullCalcOnLoad="1"/>
</workbook>
</file>

<file path=xl/sharedStrings.xml><?xml version="1.0" encoding="utf-8"?>
<sst xmlns="http://schemas.openxmlformats.org/spreadsheetml/2006/main" count="588" uniqueCount="56">
  <si>
    <t>Gauteng: City of Ekurhuleni(EKU)</t>
  </si>
  <si>
    <t>STATEMENT OF CAPITAL AND OPERATING EXPENDITURE FOR 2020/21</t>
  </si>
  <si>
    <t>Changes to baseline</t>
  </si>
  <si>
    <t>2020/21</t>
  </si>
  <si>
    <t>2021/22</t>
  </si>
  <si>
    <t>2022/23</t>
  </si>
  <si>
    <t>% change to baseline</t>
  </si>
  <si>
    <t>% share of total change to baseline</t>
  </si>
  <si>
    <t>R thousands</t>
  </si>
  <si>
    <t>2019/20 Medium term estimates (1)</t>
  </si>
  <si>
    <t>2020/21 Draft Medium term estimates (2)</t>
  </si>
  <si>
    <t>2019/20 Medium term estimates (3)</t>
  </si>
  <si>
    <t>2020/21 Draft Medium term estimates (4)</t>
  </si>
  <si>
    <t>2020/21 Draft Medium term estimates (5)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</si>
  <si>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</si>
  <si>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</si>
  <si>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</si>
  <si>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</si>
  <si>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</si>
  <si>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</si>
  <si>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</si>
  <si>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</si>
  <si>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</si>
  <si>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</si>
  <si>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</si>
  <si>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</si>
  <si>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</si>
  <si>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</si>
  <si>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</si>
  <si>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</si>
  <si>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Total funding</t>
  </si>
  <si>
    <t>Capital Expenditure</t>
  </si>
  <si>
    <t>Water supply infrastructure</t>
  </si>
  <si>
    <t>Electrical infrastructure</t>
  </si>
  <si>
    <t>Housing</t>
  </si>
  <si>
    <t>Roads and storm water infrastructure</t>
  </si>
  <si>
    <t>Other</t>
  </si>
  <si>
    <t>Total expenditure</t>
  </si>
  <si>
    <t>(1) Adopted budget informed by MSCOA 2019/20, projection for 2020/21</t>
  </si>
  <si>
    <t>(2) Adopted budget informed by MSCOA 2020/21</t>
  </si>
  <si>
    <t>(3) Adopted budget informed by MSCOA 2019/20, projection for 2021/22</t>
  </si>
  <si>
    <t>(4) Adopted budget informed by MSCOA 2020/21, projection for 2021/22</t>
  </si>
  <si>
    <t>(5) Adopted budget informed by MSCOA 2020/21, projection for 2022/23</t>
  </si>
  <si>
    <t>Gauteng: City of Johannesburg(JHB)</t>
  </si>
  <si>
    <t>Gauteng: City of Tshwane(TSH)</t>
  </si>
  <si>
    <t>Gauteng: Emfuleni(GT421)</t>
  </si>
  <si>
    <t>Gauteng: Midvaal(GT422)</t>
  </si>
  <si>
    <t>Gauteng: Lesedi(GT423)</t>
  </si>
  <si>
    <t>Gauteng: Sedibeng(DC42)</t>
  </si>
  <si>
    <t>Gauteng: Mogale City(GT481)</t>
  </si>
  <si>
    <t>Gauteng: Merafong City(GT484)</t>
  </si>
  <si>
    <t>Gauteng: Rand West City(GT485)</t>
  </si>
  <si>
    <t>Gauteng: West Rand(DC48)</t>
  </si>
  <si>
    <t>2019/20 Medium term estimates</t>
  </si>
  <si>
    <t>2020/21 Draft Medium term estimates</t>
  </si>
  <si>
    <t>CONSOLIDATION FOR GAUTENG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</si>
</sst>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;\-#,###;"/>
    <numFmt numFmtId="177" formatCode="#,###.0\%;\-#,###.0\%;"/>
    <numFmt numFmtId="178" formatCode="##,##0_);\(##,##0\);0_)"/>
    <numFmt numFmtId="179" formatCode="0.0%;_(* &quot;–&quot;_)"/>
    <numFmt numFmtId="180" formatCode="#,###,##0_);\(#,###,##0\);_(* &quot;–&quot;???_);_(@_)"/>
    <numFmt numFmtId="181" formatCode="0.0\%;\(0.0\%\);_(* &quot;–&quot;_)"/>
    <numFmt numFmtId="182" formatCode="0.0\%;\(0.0\%\);_(* &quot;–&quot;_)\%"/>
    <numFmt numFmtId="183" formatCode="_(* #,##0,_);_(* \(#,##0,\);_(* &quot;- &quot;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10"/>
      <color indexed="8"/>
      <name val="Arial Narrow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32" borderId="7" applyNumberFormat="0" applyFont="0" applyAlignment="0" applyProtection="0"/>
    <xf numFmtId="0" fontId="48" fillId="27" borderId="8" applyNumberFormat="0" applyAlignment="0" applyProtection="0"/>
    <xf numFmtId="9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Continuous" vertical="top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6" xfId="0" applyFont="1" applyFill="1" applyBorder="1" applyAlignment="1" applyProtection="1">
      <alignment horizontal="centerContinuous" vertical="top" wrapText="1"/>
      <protection/>
    </xf>
    <xf numFmtId="0" fontId="6" fillId="0" borderId="14" xfId="0" applyFont="1" applyBorder="1" applyAlignment="1" applyProtection="1">
      <alignment horizontal="centerContinuous" vertical="top" wrapText="1"/>
      <protection/>
    </xf>
    <xf numFmtId="0" fontId="6" fillId="0" borderId="15" xfId="0" applyFont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Continuous" vertical="top" wrapText="1"/>
      <protection/>
    </xf>
    <xf numFmtId="0" fontId="8" fillId="0" borderId="14" xfId="0" applyFont="1" applyBorder="1" applyAlignment="1" applyProtection="1">
      <alignment horizontal="centerContinuous" vertical="top" wrapText="1"/>
      <protection/>
    </xf>
    <xf numFmtId="0" fontId="7" fillId="0" borderId="14" xfId="0" applyFont="1" applyBorder="1" applyAlignment="1" applyProtection="1">
      <alignment horizontal="centerContinuous" vertical="top" wrapText="1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6" fillId="0" borderId="18" xfId="0" applyFont="1" applyBorder="1" applyAlignment="1" applyProtection="1">
      <alignment horizontal="centerContinuous" vertical="top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79" fontId="10" fillId="0" borderId="19" xfId="0" applyNumberFormat="1" applyFont="1" applyBorder="1" applyAlignment="1" applyProtection="1">
      <alignment horizontal="center" vertical="center" wrapText="1"/>
      <protection/>
    </xf>
    <xf numFmtId="179" fontId="10" fillId="0" borderId="20" xfId="0" applyNumberFormat="1" applyFont="1" applyBorder="1" applyAlignment="1" applyProtection="1">
      <alignment horizontal="center" vertical="center" wrapText="1"/>
      <protection/>
    </xf>
    <xf numFmtId="179" fontId="10" fillId="0" borderId="21" xfId="0" applyNumberFormat="1" applyFont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76" fontId="4" fillId="0" borderId="0" xfId="0" applyNumberFormat="1" applyFont="1" applyAlignment="1">
      <alignment horizontal="right" wrapText="1"/>
    </xf>
    <xf numFmtId="169" fontId="5" fillId="0" borderId="23" xfId="0" applyNumberFormat="1" applyFont="1" applyBorder="1" applyAlignment="1" applyProtection="1">
      <alignment horizontal="left" vertical="center" indent="1"/>
      <protection/>
    </xf>
    <xf numFmtId="181" fontId="11" fillId="0" borderId="24" xfId="59" applyNumberFormat="1" applyFont="1" applyFill="1" applyBorder="1" applyAlignment="1" applyProtection="1">
      <alignment horizontal="center" vertical="center"/>
      <protection/>
    </xf>
    <xf numFmtId="181" fontId="11" fillId="0" borderId="10" xfId="0" applyNumberFormat="1" applyFont="1" applyBorder="1" applyAlignment="1" applyProtection="1">
      <alignment/>
      <protection/>
    </xf>
    <xf numFmtId="181" fontId="11" fillId="0" borderId="22" xfId="0" applyNumberFormat="1" applyFont="1" applyBorder="1" applyAlignment="1" applyProtection="1">
      <alignment/>
      <protection/>
    </xf>
    <xf numFmtId="176" fontId="12" fillId="0" borderId="0" xfId="0" applyNumberFormat="1" applyFont="1" applyAlignment="1">
      <alignment horizontal="right" wrapText="1"/>
    </xf>
    <xf numFmtId="49" fontId="6" fillId="0" borderId="25" xfId="0" applyNumberFormat="1" applyFont="1" applyBorder="1" applyAlignment="1" applyProtection="1">
      <alignment vertical="center"/>
      <protection/>
    </xf>
    <xf numFmtId="181" fontId="9" fillId="0" borderId="26" xfId="59" applyNumberFormat="1" applyFont="1" applyFill="1" applyBorder="1" applyAlignment="1" applyProtection="1">
      <alignment horizontal="center" vertical="center"/>
      <protection/>
    </xf>
    <xf numFmtId="181" fontId="9" fillId="0" borderId="27" xfId="0" applyNumberFormat="1" applyFont="1" applyBorder="1" applyAlignment="1" applyProtection="1">
      <alignment/>
      <protection/>
    </xf>
    <xf numFmtId="181" fontId="9" fillId="0" borderId="28" xfId="0" applyNumberFormat="1" applyFont="1" applyBorder="1" applyAlignment="1" applyProtection="1">
      <alignment/>
      <protection/>
    </xf>
    <xf numFmtId="176" fontId="2" fillId="0" borderId="0" xfId="0" applyNumberFormat="1" applyFont="1" applyAlignment="1">
      <alignment horizontal="right" wrapText="1"/>
    </xf>
    <xf numFmtId="182" fontId="11" fillId="0" borderId="24" xfId="59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181" fontId="11" fillId="0" borderId="24" xfId="0" applyNumberFormat="1" applyFont="1" applyFill="1" applyBorder="1" applyAlignment="1" applyProtection="1">
      <alignment horizontal="center" vertical="center"/>
      <protection/>
    </xf>
    <xf numFmtId="181" fontId="9" fillId="0" borderId="19" xfId="59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vertical="center"/>
      <protection/>
    </xf>
    <xf numFmtId="169" fontId="9" fillId="0" borderId="29" xfId="0" applyNumberFormat="1" applyFont="1" applyBorder="1" applyAlignment="1" applyProtection="1">
      <alignment horizontal="left" vertical="center" wrapText="1"/>
      <protection/>
    </xf>
    <xf numFmtId="0" fontId="11" fillId="0" borderId="12" xfId="59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Border="1" applyAlignment="1" applyProtection="1">
      <alignment/>
      <protection/>
    </xf>
    <xf numFmtId="0" fontId="11" fillId="0" borderId="31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vertical="center"/>
      <protection/>
    </xf>
    <xf numFmtId="0" fontId="11" fillId="0" borderId="32" xfId="59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Border="1" applyAlignment="1" applyProtection="1">
      <alignment/>
      <protection/>
    </xf>
    <xf numFmtId="0" fontId="11" fillId="0" borderId="34" xfId="0" applyNumberFormat="1" applyFont="1" applyBorder="1" applyAlignment="1" applyProtection="1">
      <alignment/>
      <protection/>
    </xf>
    <xf numFmtId="0" fontId="13" fillId="0" borderId="24" xfId="0" applyNumberFormat="1" applyFont="1" applyBorder="1" applyAlignment="1" applyProtection="1">
      <alignment horizontal="center" vertical="center" wrapText="1"/>
      <protection/>
    </xf>
    <xf numFmtId="0" fontId="13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30" xfId="0" applyFont="1" applyBorder="1" applyAlignment="1" applyProtection="1">
      <alignment/>
      <protection/>
    </xf>
    <xf numFmtId="0" fontId="11" fillId="0" borderId="31" xfId="0" applyFont="1" applyBorder="1" applyAlignment="1" applyProtection="1">
      <alignment/>
      <protection/>
    </xf>
    <xf numFmtId="49" fontId="6" fillId="0" borderId="35" xfId="0" applyNumberFormat="1" applyFont="1" applyBorder="1" applyAlignment="1" applyProtection="1">
      <alignment vertical="center"/>
      <protection/>
    </xf>
    <xf numFmtId="181" fontId="9" fillId="0" borderId="36" xfId="59" applyNumberFormat="1" applyFont="1" applyFill="1" applyBorder="1" applyAlignment="1" applyProtection="1">
      <alignment horizontal="center" vertical="center"/>
      <protection/>
    </xf>
    <xf numFmtId="181" fontId="9" fillId="0" borderId="37" xfId="0" applyNumberFormat="1" applyFont="1" applyBorder="1" applyAlignment="1" applyProtection="1">
      <alignment/>
      <protection/>
    </xf>
    <xf numFmtId="181" fontId="9" fillId="0" borderId="38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83" fontId="5" fillId="0" borderId="24" xfId="0" applyNumberFormat="1" applyFont="1" applyFill="1" applyBorder="1" applyAlignment="1" applyProtection="1">
      <alignment horizontal="right" vertical="center"/>
      <protection/>
    </xf>
    <xf numFmtId="183" fontId="5" fillId="0" borderId="0" xfId="0" applyNumberFormat="1" applyFont="1" applyFill="1" applyBorder="1" applyAlignment="1" applyProtection="1">
      <alignment horizontal="right" vertical="center"/>
      <protection/>
    </xf>
    <xf numFmtId="183" fontId="5" fillId="0" borderId="23" xfId="0" applyNumberFormat="1" applyFont="1" applyFill="1" applyBorder="1" applyAlignment="1" applyProtection="1">
      <alignment horizontal="right" vertical="center"/>
      <protection/>
    </xf>
    <xf numFmtId="183" fontId="6" fillId="0" borderId="26" xfId="0" applyNumberFormat="1" applyFont="1" applyFill="1" applyBorder="1" applyAlignment="1" applyProtection="1">
      <alignment horizontal="right" vertical="center"/>
      <protection/>
    </xf>
    <xf numFmtId="183" fontId="6" fillId="0" borderId="25" xfId="0" applyNumberFormat="1" applyFont="1" applyFill="1" applyBorder="1" applyAlignment="1" applyProtection="1">
      <alignment horizontal="right" vertical="center"/>
      <protection/>
    </xf>
    <xf numFmtId="183" fontId="6" fillId="0" borderId="39" xfId="0" applyNumberFormat="1" applyFont="1" applyFill="1" applyBorder="1" applyAlignment="1" applyProtection="1">
      <alignment horizontal="right" vertical="center"/>
      <protection/>
    </xf>
    <xf numFmtId="183" fontId="6" fillId="0" borderId="24" xfId="0" applyNumberFormat="1" applyFont="1" applyFill="1" applyBorder="1" applyAlignment="1" applyProtection="1">
      <alignment horizontal="right" vertical="center"/>
      <protection/>
    </xf>
    <xf numFmtId="183" fontId="6" fillId="0" borderId="0" xfId="0" applyNumberFormat="1" applyFont="1" applyFill="1" applyBorder="1" applyAlignment="1" applyProtection="1">
      <alignment horizontal="right" vertical="center"/>
      <protection/>
    </xf>
    <xf numFmtId="183" fontId="6" fillId="0" borderId="23" xfId="0" applyNumberFormat="1" applyFont="1" applyFill="1" applyBorder="1" applyAlignment="1" applyProtection="1">
      <alignment horizontal="right" vertical="center"/>
      <protection/>
    </xf>
    <xf numFmtId="183" fontId="9" fillId="0" borderId="24" xfId="0" applyNumberFormat="1" applyFont="1" applyFill="1" applyBorder="1" applyAlignment="1" applyProtection="1">
      <alignment horizontal="right" vertical="center"/>
      <protection/>
    </xf>
    <xf numFmtId="183" fontId="9" fillId="0" borderId="0" xfId="0" applyNumberFormat="1" applyFont="1" applyFill="1" applyBorder="1" applyAlignment="1" applyProtection="1">
      <alignment horizontal="right" vertical="center"/>
      <protection/>
    </xf>
    <xf numFmtId="183" fontId="9" fillId="0" borderId="23" xfId="0" applyNumberFormat="1" applyFont="1" applyFill="1" applyBorder="1" applyAlignment="1" applyProtection="1">
      <alignment horizontal="right" vertical="center"/>
      <protection/>
    </xf>
    <xf numFmtId="183" fontId="9" fillId="0" borderId="12" xfId="0" applyNumberFormat="1" applyFont="1" applyFill="1" applyBorder="1" applyAlignment="1" applyProtection="1">
      <alignment horizontal="right" vertical="center"/>
      <protection/>
    </xf>
    <xf numFmtId="183" fontId="9" fillId="0" borderId="11" xfId="0" applyNumberFormat="1" applyFont="1" applyFill="1" applyBorder="1" applyAlignment="1" applyProtection="1">
      <alignment horizontal="right" vertical="center"/>
      <protection/>
    </xf>
    <xf numFmtId="183" fontId="9" fillId="0" borderId="29" xfId="0" applyNumberFormat="1" applyFont="1" applyFill="1" applyBorder="1" applyAlignment="1" applyProtection="1">
      <alignment horizontal="right" vertical="center"/>
      <protection/>
    </xf>
    <xf numFmtId="183" fontId="10" fillId="0" borderId="12" xfId="0" applyNumberFormat="1" applyFont="1" applyBorder="1" applyAlignment="1" applyProtection="1">
      <alignment horizontal="center" vertical="center" wrapText="1"/>
      <protection/>
    </xf>
    <xf numFmtId="183" fontId="10" fillId="0" borderId="11" xfId="0" applyNumberFormat="1" applyFont="1" applyBorder="1" applyAlignment="1" applyProtection="1">
      <alignment horizontal="center" vertical="center" wrapText="1"/>
      <protection/>
    </xf>
    <xf numFmtId="183" fontId="10" fillId="0" borderId="29" xfId="0" applyNumberFormat="1" applyFont="1" applyBorder="1" applyAlignment="1" applyProtection="1">
      <alignment horizontal="center" vertical="center" wrapText="1"/>
      <protection/>
    </xf>
    <xf numFmtId="183" fontId="6" fillId="0" borderId="36" xfId="0" applyNumberFormat="1" applyFont="1" applyFill="1" applyBorder="1" applyAlignment="1" applyProtection="1">
      <alignment horizontal="right" vertical="center"/>
      <protection/>
    </xf>
    <xf numFmtId="183" fontId="6" fillId="0" borderId="35" xfId="0" applyNumberFormat="1" applyFont="1" applyFill="1" applyBorder="1" applyAlignment="1" applyProtection="1">
      <alignment horizontal="right" vertical="center"/>
      <protection/>
    </xf>
    <xf numFmtId="183" fontId="6" fillId="0" borderId="40" xfId="0" applyNumberFormat="1" applyFont="1" applyFill="1" applyBorder="1" applyAlignment="1" applyProtection="1">
      <alignment horizontal="right" vertical="center"/>
      <protection/>
    </xf>
    <xf numFmtId="183" fontId="11" fillId="0" borderId="24" xfId="59" applyNumberFormat="1" applyFont="1" applyFill="1" applyBorder="1" applyAlignment="1" applyProtection="1">
      <alignment horizontal="center" vertical="center"/>
      <protection/>
    </xf>
    <xf numFmtId="183" fontId="11" fillId="0" borderId="10" xfId="0" applyNumberFormat="1" applyFont="1" applyBorder="1" applyAlignment="1" applyProtection="1">
      <alignment/>
      <protection/>
    </xf>
    <xf numFmtId="183" fontId="9" fillId="0" borderId="26" xfId="59" applyNumberFormat="1" applyFont="1" applyFill="1" applyBorder="1" applyAlignment="1" applyProtection="1">
      <alignment horizontal="center" vertical="center"/>
      <protection/>
    </xf>
    <xf numFmtId="183" fontId="9" fillId="0" borderId="27" xfId="0" applyNumberFormat="1" applyFont="1" applyBorder="1" applyAlignment="1" applyProtection="1">
      <alignment/>
      <protection/>
    </xf>
    <xf numFmtId="183" fontId="11" fillId="0" borderId="24" xfId="0" applyNumberFormat="1" applyFont="1" applyFill="1" applyBorder="1" applyAlignment="1" applyProtection="1">
      <alignment horizontal="center" vertical="center"/>
      <protection/>
    </xf>
    <xf numFmtId="183" fontId="9" fillId="0" borderId="19" xfId="59" applyNumberFormat="1" applyFont="1" applyFill="1" applyBorder="1" applyAlignment="1" applyProtection="1">
      <alignment horizontal="center" vertical="center"/>
      <protection/>
    </xf>
    <xf numFmtId="183" fontId="11" fillId="0" borderId="12" xfId="59" applyNumberFormat="1" applyFont="1" applyFill="1" applyBorder="1" applyAlignment="1" applyProtection="1">
      <alignment horizontal="center" vertical="center"/>
      <protection/>
    </xf>
    <xf numFmtId="183" fontId="11" fillId="0" borderId="30" xfId="0" applyNumberFormat="1" applyFont="1" applyBorder="1" applyAlignment="1" applyProtection="1">
      <alignment/>
      <protection/>
    </xf>
    <xf numFmtId="183" fontId="11" fillId="0" borderId="32" xfId="59" applyNumberFormat="1" applyFont="1" applyFill="1" applyBorder="1" applyAlignment="1" applyProtection="1">
      <alignment horizontal="center" vertical="center"/>
      <protection/>
    </xf>
    <xf numFmtId="183" fontId="11" fillId="0" borderId="33" xfId="0" applyNumberFormat="1" applyFont="1" applyBorder="1" applyAlignment="1" applyProtection="1">
      <alignment/>
      <protection/>
    </xf>
    <xf numFmtId="183" fontId="13" fillId="0" borderId="24" xfId="0" applyNumberFormat="1" applyFont="1" applyBorder="1" applyAlignment="1" applyProtection="1">
      <alignment horizontal="center" vertical="center" wrapText="1"/>
      <protection/>
    </xf>
    <xf numFmtId="183" fontId="13" fillId="0" borderId="12" xfId="0" applyNumberFormat="1" applyFont="1" applyBorder="1" applyAlignment="1" applyProtection="1">
      <alignment horizontal="center" vertical="center" wrapText="1"/>
      <protection/>
    </xf>
    <xf numFmtId="183" fontId="9" fillId="0" borderId="36" xfId="59" applyNumberFormat="1" applyFont="1" applyFill="1" applyBorder="1" applyAlignment="1" applyProtection="1">
      <alignment horizontal="center" vertical="center"/>
      <protection/>
    </xf>
    <xf numFmtId="183" fontId="9" fillId="0" borderId="37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6" fillId="0" borderId="30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wrapText="1"/>
      <protection/>
    </xf>
    <xf numFmtId="169" fontId="6" fillId="0" borderId="41" xfId="0" applyNumberFormat="1" applyFont="1" applyFill="1" applyBorder="1" applyAlignment="1" applyProtection="1" quotePrefix="1">
      <alignment horizontal="center" vertical="top"/>
      <protection/>
    </xf>
    <xf numFmtId="169" fontId="6" fillId="0" borderId="42" xfId="0" applyNumberFormat="1" applyFont="1" applyFill="1" applyBorder="1" applyAlignment="1" applyProtection="1" quotePrefix="1">
      <alignment horizontal="center" vertical="top"/>
      <protection/>
    </xf>
    <xf numFmtId="169" fontId="6" fillId="0" borderId="43" xfId="0" applyNumberFormat="1" applyFont="1" applyFill="1" applyBorder="1" applyAlignment="1" applyProtection="1" quotePrefix="1">
      <alignment horizontal="center" vertical="top"/>
      <protection/>
    </xf>
    <xf numFmtId="17" fontId="6" fillId="0" borderId="12" xfId="0" applyNumberFormat="1" applyFont="1" applyFill="1" applyBorder="1" applyAlignment="1" applyProtection="1" quotePrefix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29" xfId="0" applyFont="1" applyBorder="1" applyAlignment="1" applyProtection="1">
      <alignment horizontal="center" vertical="top" wrapText="1"/>
      <protection/>
    </xf>
    <xf numFmtId="0" fontId="6" fillId="0" borderId="31" xfId="0" applyFont="1" applyBorder="1" applyAlignment="1" applyProtection="1">
      <alignment horizontal="center" vertical="top" wrapText="1"/>
      <protection/>
    </xf>
    <xf numFmtId="0" fontId="6" fillId="0" borderId="3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1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.%20Gauteng%20Baseline%20-%2011%20Nov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KU"/>
      <sheetName val="JHB"/>
      <sheetName val="TSH"/>
      <sheetName val="GT421"/>
      <sheetName val="GT422"/>
      <sheetName val="GT423"/>
      <sheetName val="DC42"/>
      <sheetName val="GT481"/>
      <sheetName val="GT484"/>
      <sheetName val="GT485"/>
      <sheetName val="DC4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tabSelected="1" zoomScalePageLayoutView="0" workbookViewId="0" topLeftCell="A1">
      <selection activeCell="B34" sqref="B34:P34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53</v>
      </c>
      <c r="D6" s="10" t="s">
        <v>54</v>
      </c>
      <c r="E6" s="11" t="s">
        <v>2</v>
      </c>
      <c r="F6" s="12" t="s">
        <v>53</v>
      </c>
      <c r="G6" s="13" t="s">
        <v>54</v>
      </c>
      <c r="H6" s="14" t="s">
        <v>2</v>
      </c>
      <c r="I6" s="15" t="s">
        <v>54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f>SUM(EKU:DC48!C8)</f>
        <v>31045439150</v>
      </c>
      <c r="D8" s="64">
        <v>30566791449</v>
      </c>
      <c r="E8" s="65">
        <f>($D8-$C8)</f>
        <v>-478647701</v>
      </c>
      <c r="F8" s="63">
        <f>SUM(EKU:DC48!F8)</f>
        <v>33016263507</v>
      </c>
      <c r="G8" s="64">
        <v>32010742950</v>
      </c>
      <c r="H8" s="65">
        <f>($G8-$F8)</f>
        <v>-1005520557</v>
      </c>
      <c r="I8" s="65">
        <v>33539542633</v>
      </c>
      <c r="J8" s="30">
        <f>IF($C8=0,0,($E8/$C8)*100)</f>
        <v>-1.541764955191494</v>
      </c>
      <c r="K8" s="31">
        <f>IF($F8=0,0,($H8/$F8)*100)</f>
        <v>-3.045531051043413</v>
      </c>
      <c r="L8" s="84">
        <v>164549929969</v>
      </c>
      <c r="M8" s="85">
        <v>174746479473</v>
      </c>
      <c r="N8" s="32">
        <f>IF($L8=0,0,($E8/$L8)*100)</f>
        <v>-0.29088295637085576</v>
      </c>
      <c r="O8" s="31">
        <f>IF($M8=0,0,($H8/$M8)*100)</f>
        <v>-0.5754167752234245</v>
      </c>
      <c r="P8" s="6"/>
      <c r="Q8" s="33"/>
    </row>
    <row r="9" spans="1:17" ht="12.75">
      <c r="A9" s="3"/>
      <c r="B9" s="29" t="s">
        <v>16</v>
      </c>
      <c r="C9" s="63">
        <f>SUM(EKU:DC48!C9)</f>
        <v>97363256206</v>
      </c>
      <c r="D9" s="64">
        <v>90116489566</v>
      </c>
      <c r="E9" s="65">
        <f>($D9-$C9)</f>
        <v>-7246766640</v>
      </c>
      <c r="F9" s="63">
        <f>SUM(EKU:DC48!F9)</f>
        <v>105470157128</v>
      </c>
      <c r="G9" s="64">
        <v>95500983361</v>
      </c>
      <c r="H9" s="65">
        <f>($G9-$F9)</f>
        <v>-9969173767</v>
      </c>
      <c r="I9" s="65">
        <v>102020515495</v>
      </c>
      <c r="J9" s="30">
        <f>IF($C9=0,0,($E9/$C9)*100)</f>
        <v>-7.443020008151102</v>
      </c>
      <c r="K9" s="31">
        <f>IF($F9=0,0,($H9/$F9)*100)</f>
        <v>-9.452127538694455</v>
      </c>
      <c r="L9" s="84">
        <v>164549929969</v>
      </c>
      <c r="M9" s="85">
        <v>174746479473</v>
      </c>
      <c r="N9" s="32">
        <f>IF($L9=0,0,($E9/$L9)*100)</f>
        <v>-4.4039925397508455</v>
      </c>
      <c r="O9" s="31">
        <f>IF($M9=0,0,($H9/$M9)*100)</f>
        <v>-5.704935399594321</v>
      </c>
      <c r="P9" s="6"/>
      <c r="Q9" s="33"/>
    </row>
    <row r="10" spans="1:17" ht="12.75">
      <c r="A10" s="3"/>
      <c r="B10" s="29" t="s">
        <v>17</v>
      </c>
      <c r="C10" s="63">
        <f>SUM(EKU:DC48!C10)</f>
        <v>36813052273</v>
      </c>
      <c r="D10" s="64">
        <v>43866648954</v>
      </c>
      <c r="E10" s="65">
        <f aca="true" t="shared" si="0" ref="E10:E33">($D10-$C10)</f>
        <v>7053596681</v>
      </c>
      <c r="F10" s="63">
        <f>SUM(EKU:DC48!F10)</f>
        <v>39972614622</v>
      </c>
      <c r="G10" s="64">
        <v>47234753162</v>
      </c>
      <c r="H10" s="65">
        <f aca="true" t="shared" si="1" ref="H10:H33">($G10-$F10)</f>
        <v>7262138540</v>
      </c>
      <c r="I10" s="65">
        <v>50135103797</v>
      </c>
      <c r="J10" s="30">
        <f aca="true" t="shared" si="2" ref="J10:J33">IF($C10=0,0,($E10/$C10)*100)</f>
        <v>19.160586383035014</v>
      </c>
      <c r="K10" s="31">
        <f aca="true" t="shared" si="3" ref="K10:K33">IF($F10=0,0,($H10/$F10)*100)</f>
        <v>18.167784641245575</v>
      </c>
      <c r="L10" s="84">
        <v>164549929969</v>
      </c>
      <c r="M10" s="85">
        <v>174746479473</v>
      </c>
      <c r="N10" s="32">
        <f aca="true" t="shared" si="4" ref="N10:N33">IF($L10=0,0,($E10/$L10)*100)</f>
        <v>4.286599625006736</v>
      </c>
      <c r="O10" s="31">
        <f aca="true" t="shared" si="5" ref="O10:O33">IF($M10=0,0,($H10/$M10)*100)</f>
        <v>4.155813932218343</v>
      </c>
      <c r="P10" s="6"/>
      <c r="Q10" s="33"/>
    </row>
    <row r="11" spans="1:17" ht="16.5">
      <c r="A11" s="7"/>
      <c r="B11" s="34" t="s">
        <v>18</v>
      </c>
      <c r="C11" s="66">
        <f>SUM(C8:C10)</f>
        <v>165221747629</v>
      </c>
      <c r="D11" s="67">
        <v>164549929969</v>
      </c>
      <c r="E11" s="68">
        <f t="shared" si="0"/>
        <v>-671817660</v>
      </c>
      <c r="F11" s="66">
        <f>SUM(F8:F10)</f>
        <v>178459035257</v>
      </c>
      <c r="G11" s="67">
        <v>174746479473</v>
      </c>
      <c r="H11" s="68">
        <f t="shared" si="1"/>
        <v>-3712555784</v>
      </c>
      <c r="I11" s="68">
        <v>185695161925</v>
      </c>
      <c r="J11" s="35">
        <f t="shared" si="2"/>
        <v>-0.40661575709061276</v>
      </c>
      <c r="K11" s="36">
        <f t="shared" si="3"/>
        <v>-2.080340610747741</v>
      </c>
      <c r="L11" s="86">
        <v>164549929969</v>
      </c>
      <c r="M11" s="87">
        <v>174746479473</v>
      </c>
      <c r="N11" s="37">
        <f t="shared" si="4"/>
        <v>-0.40827587111496527</v>
      </c>
      <c r="O11" s="36">
        <f t="shared" si="5"/>
        <v>-2.1245382425994026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f>SUM(EKU:DC48!C13)</f>
        <v>42370900498</v>
      </c>
      <c r="D13" s="64">
        <v>41545661893</v>
      </c>
      <c r="E13" s="65">
        <f t="shared" si="0"/>
        <v>-825238605</v>
      </c>
      <c r="F13" s="63">
        <f>SUM(EKU:DC48!F13)</f>
        <v>45342185347</v>
      </c>
      <c r="G13" s="64">
        <v>44131774268</v>
      </c>
      <c r="H13" s="65">
        <f t="shared" si="1"/>
        <v>-1210411079</v>
      </c>
      <c r="I13" s="65">
        <v>47315431477</v>
      </c>
      <c r="J13" s="30">
        <f t="shared" si="2"/>
        <v>-1.947654157218002</v>
      </c>
      <c r="K13" s="31">
        <f t="shared" si="3"/>
        <v>-2.6695031784128265</v>
      </c>
      <c r="L13" s="84">
        <v>164661279616</v>
      </c>
      <c r="M13" s="85">
        <v>173637539024</v>
      </c>
      <c r="N13" s="32">
        <f t="shared" si="4"/>
        <v>-0.5011734434012088</v>
      </c>
      <c r="O13" s="31">
        <f t="shared" si="5"/>
        <v>-0.6970906670317979</v>
      </c>
      <c r="P13" s="6"/>
      <c r="Q13" s="33"/>
    </row>
    <row r="14" spans="1:17" ht="12.75">
      <c r="A14" s="3"/>
      <c r="B14" s="29" t="s">
        <v>21</v>
      </c>
      <c r="C14" s="63">
        <f>SUM(EKU:DC48!C14)</f>
        <v>9883642508</v>
      </c>
      <c r="D14" s="64">
        <v>12875550906</v>
      </c>
      <c r="E14" s="65">
        <f t="shared" si="0"/>
        <v>2991908398</v>
      </c>
      <c r="F14" s="63">
        <f>SUM(EKU:DC48!F14)</f>
        <v>10053491560</v>
      </c>
      <c r="G14" s="64">
        <v>13864271234</v>
      </c>
      <c r="H14" s="65">
        <f t="shared" si="1"/>
        <v>3810779674</v>
      </c>
      <c r="I14" s="65">
        <v>14751166724</v>
      </c>
      <c r="J14" s="30">
        <f t="shared" si="2"/>
        <v>30.27131339056724</v>
      </c>
      <c r="K14" s="31">
        <f t="shared" si="3"/>
        <v>37.905036785051024</v>
      </c>
      <c r="L14" s="84">
        <v>164661279616</v>
      </c>
      <c r="M14" s="85">
        <v>173637539024</v>
      </c>
      <c r="N14" s="32">
        <f t="shared" si="4"/>
        <v>1.817007863036963</v>
      </c>
      <c r="O14" s="31">
        <f t="shared" si="5"/>
        <v>2.1946750083075517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164661279616</v>
      </c>
      <c r="M15" s="85">
        <v>173637539024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f>SUM(EKU:DC48!C16)</f>
        <v>56643663458</v>
      </c>
      <c r="D16" s="64">
        <v>53912654858</v>
      </c>
      <c r="E16" s="65">
        <f t="shared" si="0"/>
        <v>-2731008600</v>
      </c>
      <c r="F16" s="63">
        <f>SUM(EKU:DC48!F16)</f>
        <v>61367217191</v>
      </c>
      <c r="G16" s="64">
        <v>56298989529</v>
      </c>
      <c r="H16" s="65">
        <f t="shared" si="1"/>
        <v>-5068227662</v>
      </c>
      <c r="I16" s="65">
        <v>60583754567</v>
      </c>
      <c r="J16" s="30">
        <f t="shared" si="2"/>
        <v>-4.821384128914934</v>
      </c>
      <c r="K16" s="31">
        <f t="shared" si="3"/>
        <v>-8.25885202880488</v>
      </c>
      <c r="L16" s="84">
        <v>164661279616</v>
      </c>
      <c r="M16" s="85">
        <v>173637539024</v>
      </c>
      <c r="N16" s="32">
        <f t="shared" si="4"/>
        <v>-1.6585615066085215</v>
      </c>
      <c r="O16" s="31">
        <f t="shared" si="5"/>
        <v>-2.9188548112856374</v>
      </c>
      <c r="P16" s="6"/>
      <c r="Q16" s="33"/>
    </row>
    <row r="17" spans="1:17" ht="12.75">
      <c r="A17" s="3"/>
      <c r="B17" s="29" t="s">
        <v>23</v>
      </c>
      <c r="C17" s="63">
        <f>SUM(EKU:DC48!C17)</f>
        <v>49568635822</v>
      </c>
      <c r="D17" s="64">
        <v>56327411959</v>
      </c>
      <c r="E17" s="65">
        <f t="shared" si="0"/>
        <v>6758776137</v>
      </c>
      <c r="F17" s="63">
        <f>SUM(EKU:DC48!F17)</f>
        <v>52893463090</v>
      </c>
      <c r="G17" s="64">
        <v>59342503993</v>
      </c>
      <c r="H17" s="65">
        <f t="shared" si="1"/>
        <v>6449040903</v>
      </c>
      <c r="I17" s="65">
        <v>61520732490</v>
      </c>
      <c r="J17" s="42">
        <f t="shared" si="2"/>
        <v>13.635186897760576</v>
      </c>
      <c r="K17" s="31">
        <f t="shared" si="3"/>
        <v>12.192510238981216</v>
      </c>
      <c r="L17" s="88">
        <v>164661279616</v>
      </c>
      <c r="M17" s="85">
        <v>173637539024</v>
      </c>
      <c r="N17" s="32">
        <f t="shared" si="4"/>
        <v>4.104654204535439</v>
      </c>
      <c r="O17" s="31">
        <f t="shared" si="5"/>
        <v>3.7140821847910552</v>
      </c>
      <c r="P17" s="6"/>
      <c r="Q17" s="33"/>
    </row>
    <row r="18" spans="1:17" ht="16.5">
      <c r="A18" s="3"/>
      <c r="B18" s="34" t="s">
        <v>24</v>
      </c>
      <c r="C18" s="66">
        <f>SUM(C13:C17)</f>
        <v>158466842286</v>
      </c>
      <c r="D18" s="67">
        <v>164661279616</v>
      </c>
      <c r="E18" s="68">
        <f t="shared" si="0"/>
        <v>6194437330</v>
      </c>
      <c r="F18" s="66">
        <f>SUM(F13:F17)</f>
        <v>169656357188</v>
      </c>
      <c r="G18" s="67">
        <v>173637539024</v>
      </c>
      <c r="H18" s="68">
        <f t="shared" si="1"/>
        <v>3981181836</v>
      </c>
      <c r="I18" s="68">
        <v>184171085258</v>
      </c>
      <c r="J18" s="43">
        <f t="shared" si="2"/>
        <v>3.9089800999633204</v>
      </c>
      <c r="K18" s="36">
        <f t="shared" si="3"/>
        <v>2.3466151825883914</v>
      </c>
      <c r="L18" s="89">
        <v>164661279616</v>
      </c>
      <c r="M18" s="87">
        <v>173637539024</v>
      </c>
      <c r="N18" s="37">
        <f t="shared" si="4"/>
        <v>3.7619271175626716</v>
      </c>
      <c r="O18" s="36">
        <f t="shared" si="5"/>
        <v>2.292811714781171</v>
      </c>
      <c r="P18" s="6"/>
      <c r="Q18" s="38"/>
    </row>
    <row r="19" spans="1:17" ht="16.5">
      <c r="A19" s="44"/>
      <c r="B19" s="45" t="s">
        <v>25</v>
      </c>
      <c r="C19" s="72">
        <f>C11-C18</f>
        <v>6754905343</v>
      </c>
      <c r="D19" s="73">
        <v>-111349647</v>
      </c>
      <c r="E19" s="74">
        <f t="shared" si="0"/>
        <v>-6866254990</v>
      </c>
      <c r="F19" s="75">
        <f>F11-F18</f>
        <v>8802678069</v>
      </c>
      <c r="G19" s="76">
        <v>1108940449</v>
      </c>
      <c r="H19" s="77">
        <f t="shared" si="1"/>
        <v>-7693737620</v>
      </c>
      <c r="I19" s="77">
        <v>1524076667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f>SUM(EKU:DC48!C22)</f>
        <v>8427090152</v>
      </c>
      <c r="D22" s="64">
        <v>5727190259</v>
      </c>
      <c r="E22" s="65">
        <f t="shared" si="0"/>
        <v>-2699899893</v>
      </c>
      <c r="F22" s="63">
        <f>SUM(EKU:DC48!F22)</f>
        <v>8323418006</v>
      </c>
      <c r="G22" s="64">
        <v>5458243900</v>
      </c>
      <c r="H22" s="65">
        <f t="shared" si="1"/>
        <v>-2865174106</v>
      </c>
      <c r="I22" s="65">
        <v>5481346437</v>
      </c>
      <c r="J22" s="30">
        <f t="shared" si="2"/>
        <v>-32.03834116286549</v>
      </c>
      <c r="K22" s="31">
        <f t="shared" si="3"/>
        <v>-34.42304716565499</v>
      </c>
      <c r="L22" s="84">
        <v>15421355907</v>
      </c>
      <c r="M22" s="85">
        <v>14227910500</v>
      </c>
      <c r="N22" s="32">
        <f t="shared" si="4"/>
        <v>-17.507538956250094</v>
      </c>
      <c r="O22" s="31">
        <f t="shared" si="5"/>
        <v>-20.137701217617302</v>
      </c>
      <c r="P22" s="6"/>
      <c r="Q22" s="33"/>
    </row>
    <row r="23" spans="1:17" ht="12.75">
      <c r="A23" s="7"/>
      <c r="B23" s="29" t="s">
        <v>28</v>
      </c>
      <c r="C23" s="63">
        <f>SUM(EKU:DC48!C23)</f>
        <v>4855705271</v>
      </c>
      <c r="D23" s="64">
        <v>2775546523</v>
      </c>
      <c r="E23" s="65">
        <f t="shared" si="0"/>
        <v>-2080158748</v>
      </c>
      <c r="F23" s="63">
        <f>SUM(EKU:DC48!F23)</f>
        <v>4801920661</v>
      </c>
      <c r="G23" s="64">
        <v>2920820844</v>
      </c>
      <c r="H23" s="65">
        <f t="shared" si="1"/>
        <v>-1881099817</v>
      </c>
      <c r="I23" s="65">
        <v>3033110801</v>
      </c>
      <c r="J23" s="30">
        <f t="shared" si="2"/>
        <v>-42.83947710795893</v>
      </c>
      <c r="K23" s="31">
        <f t="shared" si="3"/>
        <v>-39.17390456443445</v>
      </c>
      <c r="L23" s="84">
        <v>15421355907</v>
      </c>
      <c r="M23" s="85">
        <v>14227910500</v>
      </c>
      <c r="N23" s="32">
        <f t="shared" si="4"/>
        <v>-13.488818755916157</v>
      </c>
      <c r="O23" s="31">
        <f t="shared" si="5"/>
        <v>-13.221195178308157</v>
      </c>
      <c r="P23" s="6"/>
      <c r="Q23" s="33"/>
    </row>
    <row r="24" spans="1:17" ht="12.75">
      <c r="A24" s="7"/>
      <c r="B24" s="29" t="s">
        <v>29</v>
      </c>
      <c r="C24" s="63">
        <f>SUM(EKU:DC48!C24)</f>
        <v>7374585679</v>
      </c>
      <c r="D24" s="64">
        <v>6918619125</v>
      </c>
      <c r="E24" s="65">
        <f t="shared" si="0"/>
        <v>-455966554</v>
      </c>
      <c r="F24" s="63">
        <f>SUM(EKU:DC48!F24)</f>
        <v>7553642725</v>
      </c>
      <c r="G24" s="64">
        <v>5848845756</v>
      </c>
      <c r="H24" s="65">
        <f t="shared" si="1"/>
        <v>-1704796969</v>
      </c>
      <c r="I24" s="65">
        <v>6462714004</v>
      </c>
      <c r="J24" s="30">
        <f t="shared" si="2"/>
        <v>-6.182944694756458</v>
      </c>
      <c r="K24" s="31">
        <f t="shared" si="3"/>
        <v>-22.56920311252873</v>
      </c>
      <c r="L24" s="84">
        <v>15421355907</v>
      </c>
      <c r="M24" s="85">
        <v>14227910500</v>
      </c>
      <c r="N24" s="32">
        <f t="shared" si="4"/>
        <v>-2.9567215538617426</v>
      </c>
      <c r="O24" s="31">
        <f t="shared" si="5"/>
        <v>-11.982061378584016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15421355907</v>
      </c>
      <c r="M25" s="85">
        <v>14227910500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20657381102</v>
      </c>
      <c r="D26" s="67">
        <v>15421355907</v>
      </c>
      <c r="E26" s="68">
        <f t="shared" si="0"/>
        <v>-5236025195</v>
      </c>
      <c r="F26" s="66">
        <f>SUM(F22:F24)</f>
        <v>20678981392</v>
      </c>
      <c r="G26" s="67">
        <v>14227910500</v>
      </c>
      <c r="H26" s="68">
        <f t="shared" si="1"/>
        <v>-6451070892</v>
      </c>
      <c r="I26" s="68">
        <v>14977171242</v>
      </c>
      <c r="J26" s="43">
        <f t="shared" si="2"/>
        <v>-25.34699422519276</v>
      </c>
      <c r="K26" s="36">
        <f t="shared" si="3"/>
        <v>-31.196270114618418</v>
      </c>
      <c r="L26" s="89">
        <v>15421355907</v>
      </c>
      <c r="M26" s="87">
        <v>14227910500</v>
      </c>
      <c r="N26" s="37">
        <f t="shared" si="4"/>
        <v>-33.95307926602799</v>
      </c>
      <c r="O26" s="36">
        <f t="shared" si="5"/>
        <v>-45.34095777450948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f>SUM(EKU:DC48!C28)</f>
        <v>3783544208</v>
      </c>
      <c r="D28" s="64">
        <v>2343123349</v>
      </c>
      <c r="E28" s="65">
        <f t="shared" si="0"/>
        <v>-1440420859</v>
      </c>
      <c r="F28" s="63">
        <f>SUM(EKU:DC48!F28)</f>
        <v>3583093156</v>
      </c>
      <c r="G28" s="64">
        <v>2092963382</v>
      </c>
      <c r="H28" s="65">
        <f t="shared" si="1"/>
        <v>-1490129774</v>
      </c>
      <c r="I28" s="65">
        <v>1897972087</v>
      </c>
      <c r="J28" s="30">
        <f t="shared" si="2"/>
        <v>-38.07067605961485</v>
      </c>
      <c r="K28" s="31">
        <f t="shared" si="3"/>
        <v>-41.58780442268803</v>
      </c>
      <c r="L28" s="84">
        <v>15423965907</v>
      </c>
      <c r="M28" s="85">
        <v>14229458100</v>
      </c>
      <c r="N28" s="32">
        <f t="shared" si="4"/>
        <v>-9.338848825815159</v>
      </c>
      <c r="O28" s="31">
        <f t="shared" si="5"/>
        <v>-10.472147031375705</v>
      </c>
      <c r="P28" s="6"/>
      <c r="Q28" s="33"/>
    </row>
    <row r="29" spans="1:17" ht="12.75">
      <c r="A29" s="7"/>
      <c r="B29" s="29" t="s">
        <v>33</v>
      </c>
      <c r="C29" s="63">
        <f>SUM(EKU:DC48!C29)</f>
        <v>2441441489</v>
      </c>
      <c r="D29" s="64">
        <v>1651830879</v>
      </c>
      <c r="E29" s="65">
        <f t="shared" si="0"/>
        <v>-789610610</v>
      </c>
      <c r="F29" s="63">
        <f>SUM(EKU:DC48!F29)</f>
        <v>2860747977</v>
      </c>
      <c r="G29" s="64">
        <v>1548514942</v>
      </c>
      <c r="H29" s="65">
        <f t="shared" si="1"/>
        <v>-1312233035</v>
      </c>
      <c r="I29" s="65">
        <v>1646243216</v>
      </c>
      <c r="J29" s="30">
        <f t="shared" si="2"/>
        <v>-32.341983764821656</v>
      </c>
      <c r="K29" s="31">
        <f t="shared" si="3"/>
        <v>-45.87027747813382</v>
      </c>
      <c r="L29" s="84">
        <v>15423965907</v>
      </c>
      <c r="M29" s="85">
        <v>14229458100</v>
      </c>
      <c r="N29" s="32">
        <f t="shared" si="4"/>
        <v>-5.119374710505835</v>
      </c>
      <c r="O29" s="31">
        <f t="shared" si="5"/>
        <v>-9.221946653049281</v>
      </c>
      <c r="P29" s="6"/>
      <c r="Q29" s="33"/>
    </row>
    <row r="30" spans="1:17" ht="12.75">
      <c r="A30" s="7"/>
      <c r="B30" s="29" t="s">
        <v>34</v>
      </c>
      <c r="C30" s="63">
        <f>SUM(EKU:DC48!C30)</f>
        <v>4938997419</v>
      </c>
      <c r="D30" s="64">
        <v>531133588</v>
      </c>
      <c r="E30" s="65">
        <f t="shared" si="0"/>
        <v>-4407863831</v>
      </c>
      <c r="F30" s="63">
        <f>SUM(EKU:DC48!F30)</f>
        <v>4964302778</v>
      </c>
      <c r="G30" s="64">
        <v>560825266</v>
      </c>
      <c r="H30" s="65">
        <f t="shared" si="1"/>
        <v>-4403477512</v>
      </c>
      <c r="I30" s="65">
        <v>589282001</v>
      </c>
      <c r="J30" s="30">
        <f t="shared" si="2"/>
        <v>-89.24612541896127</v>
      </c>
      <c r="K30" s="31">
        <f t="shared" si="3"/>
        <v>-88.70283922879612</v>
      </c>
      <c r="L30" s="84">
        <v>15423965907</v>
      </c>
      <c r="M30" s="85">
        <v>14229458100</v>
      </c>
      <c r="N30" s="32">
        <f t="shared" si="4"/>
        <v>-28.578018504303998</v>
      </c>
      <c r="O30" s="31">
        <f t="shared" si="5"/>
        <v>-30.94620667248038</v>
      </c>
      <c r="P30" s="6"/>
      <c r="Q30" s="33"/>
    </row>
    <row r="31" spans="1:17" ht="12.75">
      <c r="A31" s="7"/>
      <c r="B31" s="29" t="s">
        <v>35</v>
      </c>
      <c r="C31" s="63">
        <f>SUM(EKU:DC48!C31)</f>
        <v>5509207580</v>
      </c>
      <c r="D31" s="64">
        <v>3648403231</v>
      </c>
      <c r="E31" s="65">
        <f t="shared" si="0"/>
        <v>-1860804349</v>
      </c>
      <c r="F31" s="63">
        <f>SUM(EKU:DC48!F31)</f>
        <v>5786785527</v>
      </c>
      <c r="G31" s="64">
        <v>3399451058</v>
      </c>
      <c r="H31" s="65">
        <f t="shared" si="1"/>
        <v>-2387334469</v>
      </c>
      <c r="I31" s="65">
        <v>4191433318</v>
      </c>
      <c r="J31" s="30">
        <f t="shared" si="2"/>
        <v>-33.776261322140996</v>
      </c>
      <c r="K31" s="31">
        <f t="shared" si="3"/>
        <v>-41.2549326022395</v>
      </c>
      <c r="L31" s="84">
        <v>15423965907</v>
      </c>
      <c r="M31" s="85">
        <v>14229458100</v>
      </c>
      <c r="N31" s="32">
        <f t="shared" si="4"/>
        <v>-12.064370215934503</v>
      </c>
      <c r="O31" s="31">
        <f t="shared" si="5"/>
        <v>-16.777409597910125</v>
      </c>
      <c r="P31" s="6"/>
      <c r="Q31" s="33"/>
    </row>
    <row r="32" spans="1:17" ht="12.75">
      <c r="A32" s="7"/>
      <c r="B32" s="29" t="s">
        <v>36</v>
      </c>
      <c r="C32" s="63">
        <f>SUM(EKU:DC48!C32)</f>
        <v>9442548818</v>
      </c>
      <c r="D32" s="64">
        <v>7249474860</v>
      </c>
      <c r="E32" s="65">
        <f t="shared" si="0"/>
        <v>-2193073958</v>
      </c>
      <c r="F32" s="63">
        <f>SUM(EKU:DC48!F32)</f>
        <v>9325763021</v>
      </c>
      <c r="G32" s="64">
        <v>6627703452</v>
      </c>
      <c r="H32" s="65">
        <f t="shared" si="1"/>
        <v>-2698059569</v>
      </c>
      <c r="I32" s="65">
        <v>6653793476</v>
      </c>
      <c r="J32" s="30">
        <f t="shared" si="2"/>
        <v>-23.225444742413405</v>
      </c>
      <c r="K32" s="31">
        <f t="shared" si="3"/>
        <v>-28.931247372729054</v>
      </c>
      <c r="L32" s="84">
        <v>15423965907</v>
      </c>
      <c r="M32" s="85">
        <v>14229458100</v>
      </c>
      <c r="N32" s="32">
        <f t="shared" si="4"/>
        <v>-14.21861258786041</v>
      </c>
      <c r="O32" s="31">
        <f t="shared" si="5"/>
        <v>-18.961084463223514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26115739514</v>
      </c>
      <c r="D33" s="82">
        <v>15423965907</v>
      </c>
      <c r="E33" s="83">
        <f t="shared" si="0"/>
        <v>-10691773607</v>
      </c>
      <c r="F33" s="81">
        <f>SUM(F28:F32)</f>
        <v>26520692459</v>
      </c>
      <c r="G33" s="82">
        <v>14229458100</v>
      </c>
      <c r="H33" s="83">
        <f t="shared" si="1"/>
        <v>-12291234359</v>
      </c>
      <c r="I33" s="83">
        <v>14978724098</v>
      </c>
      <c r="J33" s="58">
        <f t="shared" si="2"/>
        <v>-40.93996113442779</v>
      </c>
      <c r="K33" s="59">
        <f t="shared" si="3"/>
        <v>-46.34582742513903</v>
      </c>
      <c r="L33" s="96">
        <v>15423965907</v>
      </c>
      <c r="M33" s="97">
        <v>14229458100</v>
      </c>
      <c r="N33" s="60">
        <f t="shared" si="4"/>
        <v>-69.3192248444199</v>
      </c>
      <c r="O33" s="59">
        <f t="shared" si="5"/>
        <v>-86.378794418039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568897469</v>
      </c>
      <c r="D8" s="64">
        <v>569239508</v>
      </c>
      <c r="E8" s="65">
        <f>($D8-$C8)</f>
        <v>342039</v>
      </c>
      <c r="F8" s="63">
        <v>603031318</v>
      </c>
      <c r="G8" s="64">
        <v>603393877</v>
      </c>
      <c r="H8" s="65">
        <f>($G8-$F8)</f>
        <v>362559</v>
      </c>
      <c r="I8" s="65">
        <v>639597510</v>
      </c>
      <c r="J8" s="30">
        <f>IF($C8=0,0,($E8/$C8)*100)</f>
        <v>0.06012313617798851</v>
      </c>
      <c r="K8" s="31">
        <f>IF($F8=0,0,($H8/$F8)*100)</f>
        <v>0.06012274805269732</v>
      </c>
      <c r="L8" s="84">
        <v>1812755199</v>
      </c>
      <c r="M8" s="85">
        <v>1849011201</v>
      </c>
      <c r="N8" s="32">
        <f>IF($L8=0,0,($E8/$L8)*100)</f>
        <v>0.018868460572540883</v>
      </c>
      <c r="O8" s="31">
        <f>IF($M8=0,0,($H8/$M8)*100)</f>
        <v>0.019608264125383197</v>
      </c>
      <c r="P8" s="6"/>
      <c r="Q8" s="33"/>
    </row>
    <row r="9" spans="1:17" ht="12.75">
      <c r="A9" s="3"/>
      <c r="B9" s="29" t="s">
        <v>16</v>
      </c>
      <c r="C9" s="63">
        <v>793366509</v>
      </c>
      <c r="D9" s="64">
        <v>738664788</v>
      </c>
      <c r="E9" s="65">
        <f>($D9-$C9)</f>
        <v>-54701721</v>
      </c>
      <c r="F9" s="63">
        <v>840968501</v>
      </c>
      <c r="G9" s="64">
        <v>761982519</v>
      </c>
      <c r="H9" s="65">
        <f>($G9-$F9)</f>
        <v>-78985982</v>
      </c>
      <c r="I9" s="65">
        <v>805085420</v>
      </c>
      <c r="J9" s="30">
        <f>IF($C9=0,0,($E9/$C9)*100)</f>
        <v>-6.894886585135647</v>
      </c>
      <c r="K9" s="31">
        <f>IF($F9=0,0,($H9/$F9)*100)</f>
        <v>-9.392264027258733</v>
      </c>
      <c r="L9" s="84">
        <v>1812755199</v>
      </c>
      <c r="M9" s="85">
        <v>1849011201</v>
      </c>
      <c r="N9" s="32">
        <f>IF($L9=0,0,($E9/$L9)*100)</f>
        <v>-3.0176011096355433</v>
      </c>
      <c r="O9" s="31">
        <f>IF($M9=0,0,($H9/$M9)*100)</f>
        <v>-4.271795755335718</v>
      </c>
      <c r="P9" s="6"/>
      <c r="Q9" s="33"/>
    </row>
    <row r="10" spans="1:17" ht="12.75">
      <c r="A10" s="3"/>
      <c r="B10" s="29" t="s">
        <v>17</v>
      </c>
      <c r="C10" s="63">
        <v>414339518</v>
      </c>
      <c r="D10" s="64">
        <v>504850903</v>
      </c>
      <c r="E10" s="65">
        <f aca="true" t="shared" si="0" ref="E10:E33">($D10-$C10)</f>
        <v>90511385</v>
      </c>
      <c r="F10" s="63">
        <v>444613153</v>
      </c>
      <c r="G10" s="64">
        <v>483634805</v>
      </c>
      <c r="H10" s="65">
        <f aca="true" t="shared" si="1" ref="H10:H33">($G10-$F10)</f>
        <v>39021652</v>
      </c>
      <c r="I10" s="65">
        <v>521605544</v>
      </c>
      <c r="J10" s="30">
        <f aca="true" t="shared" si="2" ref="J10:J33">IF($C10=0,0,($E10/$C10)*100)</f>
        <v>21.84473869084339</v>
      </c>
      <c r="K10" s="31">
        <f aca="true" t="shared" si="3" ref="K10:K33">IF($F10=0,0,($H10/$F10)*100)</f>
        <v>8.776540175814366</v>
      </c>
      <c r="L10" s="84">
        <v>1812755199</v>
      </c>
      <c r="M10" s="85">
        <v>1849011201</v>
      </c>
      <c r="N10" s="32">
        <f aca="true" t="shared" si="4" ref="N10:N33">IF($L10=0,0,($E10/$L10)*100)</f>
        <v>4.9930285705389394</v>
      </c>
      <c r="O10" s="31">
        <f aca="true" t="shared" si="5" ref="O10:O33">IF($M10=0,0,($H10/$M10)*100)</f>
        <v>2.1104064690844457</v>
      </c>
      <c r="P10" s="6"/>
      <c r="Q10" s="33"/>
    </row>
    <row r="11" spans="1:17" ht="16.5">
      <c r="A11" s="7"/>
      <c r="B11" s="34" t="s">
        <v>18</v>
      </c>
      <c r="C11" s="66">
        <f>SUM(C8:C10)</f>
        <v>1776603496</v>
      </c>
      <c r="D11" s="67">
        <v>1812755199</v>
      </c>
      <c r="E11" s="68">
        <f t="shared" si="0"/>
        <v>36151703</v>
      </c>
      <c r="F11" s="66">
        <f>SUM(F8:F10)</f>
        <v>1888612972</v>
      </c>
      <c r="G11" s="67">
        <v>1849011201</v>
      </c>
      <c r="H11" s="68">
        <f t="shared" si="1"/>
        <v>-39601771</v>
      </c>
      <c r="I11" s="68">
        <v>1966288474</v>
      </c>
      <c r="J11" s="35">
        <f t="shared" si="2"/>
        <v>2.0348773984400625</v>
      </c>
      <c r="K11" s="36">
        <f t="shared" si="3"/>
        <v>-2.096870644601291</v>
      </c>
      <c r="L11" s="86">
        <v>1812755199</v>
      </c>
      <c r="M11" s="87">
        <v>1849011201</v>
      </c>
      <c r="N11" s="37">
        <f t="shared" si="4"/>
        <v>1.9942959214759366</v>
      </c>
      <c r="O11" s="36">
        <f t="shared" si="5"/>
        <v>-2.1417810221258904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391830445</v>
      </c>
      <c r="D13" s="64">
        <v>367438216</v>
      </c>
      <c r="E13" s="65">
        <f t="shared" si="0"/>
        <v>-24392229</v>
      </c>
      <c r="F13" s="63">
        <v>415340278</v>
      </c>
      <c r="G13" s="64">
        <v>415682353</v>
      </c>
      <c r="H13" s="65">
        <f t="shared" si="1"/>
        <v>342075</v>
      </c>
      <c r="I13" s="65">
        <v>441387373</v>
      </c>
      <c r="J13" s="30">
        <f t="shared" si="2"/>
        <v>-6.225200035183585</v>
      </c>
      <c r="K13" s="31">
        <f t="shared" si="3"/>
        <v>0.0823601798619685</v>
      </c>
      <c r="L13" s="84">
        <v>1791835957</v>
      </c>
      <c r="M13" s="85">
        <v>1949981542</v>
      </c>
      <c r="N13" s="32">
        <f t="shared" si="4"/>
        <v>-1.361298109054522</v>
      </c>
      <c r="O13" s="31">
        <f t="shared" si="5"/>
        <v>0.017542473743066847</v>
      </c>
      <c r="P13" s="6"/>
      <c r="Q13" s="33"/>
    </row>
    <row r="14" spans="1:17" ht="12.75">
      <c r="A14" s="3"/>
      <c r="B14" s="29" t="s">
        <v>21</v>
      </c>
      <c r="C14" s="63">
        <v>342599857</v>
      </c>
      <c r="D14" s="64">
        <v>460920929</v>
      </c>
      <c r="E14" s="65">
        <f t="shared" si="0"/>
        <v>118321072</v>
      </c>
      <c r="F14" s="63">
        <v>363155849</v>
      </c>
      <c r="G14" s="64">
        <v>500198682</v>
      </c>
      <c r="H14" s="65">
        <f t="shared" si="1"/>
        <v>137042833</v>
      </c>
      <c r="I14" s="65">
        <v>528009951</v>
      </c>
      <c r="J14" s="30">
        <f t="shared" si="2"/>
        <v>34.53622924308459</v>
      </c>
      <c r="K14" s="31">
        <f t="shared" si="3"/>
        <v>37.736644852992576</v>
      </c>
      <c r="L14" s="84">
        <v>1791835957</v>
      </c>
      <c r="M14" s="85">
        <v>1949981542</v>
      </c>
      <c r="N14" s="32">
        <f t="shared" si="4"/>
        <v>6.603342875097801</v>
      </c>
      <c r="O14" s="31">
        <f t="shared" si="5"/>
        <v>7.02790411336109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1791835957</v>
      </c>
      <c r="M15" s="85">
        <v>1949981542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607407400</v>
      </c>
      <c r="D16" s="64">
        <v>324205005</v>
      </c>
      <c r="E16" s="65">
        <f t="shared" si="0"/>
        <v>-283202395</v>
      </c>
      <c r="F16" s="63">
        <v>662074066</v>
      </c>
      <c r="G16" s="64">
        <v>343657306</v>
      </c>
      <c r="H16" s="65">
        <f t="shared" si="1"/>
        <v>-318416760</v>
      </c>
      <c r="I16" s="65">
        <v>364276744</v>
      </c>
      <c r="J16" s="30">
        <f t="shared" si="2"/>
        <v>-46.624785111277866</v>
      </c>
      <c r="K16" s="31">
        <f t="shared" si="3"/>
        <v>-48.093827617165715</v>
      </c>
      <c r="L16" s="84">
        <v>1791835957</v>
      </c>
      <c r="M16" s="85">
        <v>1949981542</v>
      </c>
      <c r="N16" s="32">
        <f t="shared" si="4"/>
        <v>-15.8051519110128</v>
      </c>
      <c r="O16" s="31">
        <f t="shared" si="5"/>
        <v>-16.32921918191162</v>
      </c>
      <c r="P16" s="6"/>
      <c r="Q16" s="33"/>
    </row>
    <row r="17" spans="1:17" ht="12.75">
      <c r="A17" s="3"/>
      <c r="B17" s="29" t="s">
        <v>23</v>
      </c>
      <c r="C17" s="63">
        <v>395001486</v>
      </c>
      <c r="D17" s="64">
        <v>639271807</v>
      </c>
      <c r="E17" s="65">
        <f t="shared" si="0"/>
        <v>244270321</v>
      </c>
      <c r="F17" s="63">
        <v>387769350</v>
      </c>
      <c r="G17" s="64">
        <v>690443201</v>
      </c>
      <c r="H17" s="65">
        <f t="shared" si="1"/>
        <v>302673851</v>
      </c>
      <c r="I17" s="65">
        <v>721230989</v>
      </c>
      <c r="J17" s="42">
        <f t="shared" si="2"/>
        <v>61.84035494995581</v>
      </c>
      <c r="K17" s="31">
        <f t="shared" si="3"/>
        <v>78.05512503760289</v>
      </c>
      <c r="L17" s="88">
        <v>1791835957</v>
      </c>
      <c r="M17" s="85">
        <v>1949981542</v>
      </c>
      <c r="N17" s="32">
        <f t="shared" si="4"/>
        <v>13.632404241344286</v>
      </c>
      <c r="O17" s="31">
        <f t="shared" si="5"/>
        <v>15.52188287328927</v>
      </c>
      <c r="P17" s="6"/>
      <c r="Q17" s="33"/>
    </row>
    <row r="18" spans="1:17" ht="16.5">
      <c r="A18" s="3"/>
      <c r="B18" s="34" t="s">
        <v>24</v>
      </c>
      <c r="C18" s="66">
        <f>SUM(C13:C17)</f>
        <v>1736839188</v>
      </c>
      <c r="D18" s="67">
        <v>1791835957</v>
      </c>
      <c r="E18" s="68">
        <f t="shared" si="0"/>
        <v>54996769</v>
      </c>
      <c r="F18" s="66">
        <f>SUM(F13:F17)</f>
        <v>1828339543</v>
      </c>
      <c r="G18" s="67">
        <v>1949981542</v>
      </c>
      <c r="H18" s="68">
        <f t="shared" si="1"/>
        <v>121641999</v>
      </c>
      <c r="I18" s="68">
        <v>2054905057</v>
      </c>
      <c r="J18" s="43">
        <f t="shared" si="2"/>
        <v>3.166485957938899</v>
      </c>
      <c r="K18" s="36">
        <f t="shared" si="3"/>
        <v>6.6531405211750645</v>
      </c>
      <c r="L18" s="89">
        <v>1791835957</v>
      </c>
      <c r="M18" s="87">
        <v>1949981542</v>
      </c>
      <c r="N18" s="37">
        <f t="shared" si="4"/>
        <v>3.0692970963747657</v>
      </c>
      <c r="O18" s="36">
        <f t="shared" si="5"/>
        <v>6.238110278481805</v>
      </c>
      <c r="P18" s="6"/>
      <c r="Q18" s="38"/>
    </row>
    <row r="19" spans="1:17" ht="16.5">
      <c r="A19" s="44"/>
      <c r="B19" s="45" t="s">
        <v>25</v>
      </c>
      <c r="C19" s="72">
        <f>C11-C18</f>
        <v>39764308</v>
      </c>
      <c r="D19" s="73">
        <v>20919242</v>
      </c>
      <c r="E19" s="74">
        <f t="shared" si="0"/>
        <v>-18845066</v>
      </c>
      <c r="F19" s="75">
        <f>F11-F18</f>
        <v>60273429</v>
      </c>
      <c r="G19" s="76">
        <v>-100970341</v>
      </c>
      <c r="H19" s="77">
        <f t="shared" si="1"/>
        <v>-161243770</v>
      </c>
      <c r="I19" s="77">
        <v>-88616583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174146089</v>
      </c>
      <c r="M22" s="85">
        <v>127959200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2000000</v>
      </c>
      <c r="E23" s="65">
        <f t="shared" si="0"/>
        <v>2000000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174146089</v>
      </c>
      <c r="M23" s="85">
        <v>127959200</v>
      </c>
      <c r="N23" s="32">
        <f t="shared" si="4"/>
        <v>1.1484610487003242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67584430</v>
      </c>
      <c r="D24" s="64">
        <v>172146089</v>
      </c>
      <c r="E24" s="65">
        <f t="shared" si="0"/>
        <v>104561659</v>
      </c>
      <c r="F24" s="63">
        <v>62784762</v>
      </c>
      <c r="G24" s="64">
        <v>127959200</v>
      </c>
      <c r="H24" s="65">
        <f t="shared" si="1"/>
        <v>65174438</v>
      </c>
      <c r="I24" s="65">
        <v>133842600</v>
      </c>
      <c r="J24" s="30">
        <f t="shared" si="2"/>
        <v>154.71264461355966</v>
      </c>
      <c r="K24" s="31">
        <f t="shared" si="3"/>
        <v>103.8061400949485</v>
      </c>
      <c r="L24" s="84">
        <v>174146089</v>
      </c>
      <c r="M24" s="85">
        <v>127959200</v>
      </c>
      <c r="N24" s="32">
        <f t="shared" si="4"/>
        <v>60.04249627449285</v>
      </c>
      <c r="O24" s="31">
        <f t="shared" si="5"/>
        <v>50.93376482503798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174146089</v>
      </c>
      <c r="M25" s="85">
        <v>127959200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67584430</v>
      </c>
      <c r="D26" s="67">
        <v>174146089</v>
      </c>
      <c r="E26" s="68">
        <f t="shared" si="0"/>
        <v>106561659</v>
      </c>
      <c r="F26" s="66">
        <f>SUM(F22:F24)</f>
        <v>62784762</v>
      </c>
      <c r="G26" s="67">
        <v>127959200</v>
      </c>
      <c r="H26" s="68">
        <f t="shared" si="1"/>
        <v>65174438</v>
      </c>
      <c r="I26" s="68">
        <v>133842600</v>
      </c>
      <c r="J26" s="43">
        <f t="shared" si="2"/>
        <v>157.67190608842893</v>
      </c>
      <c r="K26" s="36">
        <f t="shared" si="3"/>
        <v>103.8061400949485</v>
      </c>
      <c r="L26" s="89">
        <v>174146089</v>
      </c>
      <c r="M26" s="87">
        <v>127959200</v>
      </c>
      <c r="N26" s="37">
        <f t="shared" si="4"/>
        <v>61.190957323193174</v>
      </c>
      <c r="O26" s="36">
        <f t="shared" si="5"/>
        <v>50.93376482503798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98869000</v>
      </c>
      <c r="D28" s="64">
        <v>100597789</v>
      </c>
      <c r="E28" s="65">
        <f t="shared" si="0"/>
        <v>1728789</v>
      </c>
      <c r="F28" s="63">
        <v>104107586</v>
      </c>
      <c r="G28" s="64">
        <v>61500000</v>
      </c>
      <c r="H28" s="65">
        <f t="shared" si="1"/>
        <v>-42607586</v>
      </c>
      <c r="I28" s="65">
        <v>65420000</v>
      </c>
      <c r="J28" s="30">
        <f t="shared" si="2"/>
        <v>1.7485652732403483</v>
      </c>
      <c r="K28" s="31">
        <f t="shared" si="3"/>
        <v>-40.92649502025722</v>
      </c>
      <c r="L28" s="84">
        <v>176606089</v>
      </c>
      <c r="M28" s="85">
        <v>129506800</v>
      </c>
      <c r="N28" s="32">
        <f t="shared" si="4"/>
        <v>0.9788954671885632</v>
      </c>
      <c r="O28" s="31">
        <f t="shared" si="5"/>
        <v>-32.89988324937378</v>
      </c>
      <c r="P28" s="6"/>
      <c r="Q28" s="33"/>
    </row>
    <row r="29" spans="1:17" ht="12.75">
      <c r="A29" s="7"/>
      <c r="B29" s="29" t="s">
        <v>33</v>
      </c>
      <c r="C29" s="63">
        <v>12800000</v>
      </c>
      <c r="D29" s="64">
        <v>26773000</v>
      </c>
      <c r="E29" s="65">
        <f t="shared" si="0"/>
        <v>13973000</v>
      </c>
      <c r="F29" s="63">
        <v>13504000</v>
      </c>
      <c r="G29" s="64">
        <v>20000000</v>
      </c>
      <c r="H29" s="65">
        <f t="shared" si="1"/>
        <v>6496000</v>
      </c>
      <c r="I29" s="65">
        <v>20000000</v>
      </c>
      <c r="J29" s="30">
        <f t="shared" si="2"/>
        <v>109.16406249999999</v>
      </c>
      <c r="K29" s="31">
        <f t="shared" si="3"/>
        <v>48.1042654028436</v>
      </c>
      <c r="L29" s="84">
        <v>176606089</v>
      </c>
      <c r="M29" s="85">
        <v>129506800</v>
      </c>
      <c r="N29" s="32">
        <f t="shared" si="4"/>
        <v>7.91195823378434</v>
      </c>
      <c r="O29" s="31">
        <f t="shared" si="5"/>
        <v>5.015952830276094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176606089</v>
      </c>
      <c r="M30" s="85">
        <v>129506800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44150870</v>
      </c>
      <c r="D31" s="64">
        <v>37351300</v>
      </c>
      <c r="E31" s="65">
        <f t="shared" si="0"/>
        <v>-6799570</v>
      </c>
      <c r="F31" s="63">
        <v>56948414</v>
      </c>
      <c r="G31" s="64">
        <v>37050000</v>
      </c>
      <c r="H31" s="65">
        <f t="shared" si="1"/>
        <v>-19898414</v>
      </c>
      <c r="I31" s="65">
        <v>39650000</v>
      </c>
      <c r="J31" s="30">
        <f t="shared" si="2"/>
        <v>-15.400761072205372</v>
      </c>
      <c r="K31" s="31">
        <f t="shared" si="3"/>
        <v>-34.94112057273448</v>
      </c>
      <c r="L31" s="84">
        <v>176606089</v>
      </c>
      <c r="M31" s="85">
        <v>129506800</v>
      </c>
      <c r="N31" s="32">
        <f t="shared" si="4"/>
        <v>-3.8501333892287257</v>
      </c>
      <c r="O31" s="31">
        <f t="shared" si="5"/>
        <v>-15.364763857959582</v>
      </c>
      <c r="P31" s="6"/>
      <c r="Q31" s="33"/>
    </row>
    <row r="32" spans="1:17" ht="12.75">
      <c r="A32" s="7"/>
      <c r="B32" s="29" t="s">
        <v>36</v>
      </c>
      <c r="C32" s="63">
        <v>8784430</v>
      </c>
      <c r="D32" s="64">
        <v>11884000</v>
      </c>
      <c r="E32" s="65">
        <f t="shared" si="0"/>
        <v>3099570</v>
      </c>
      <c r="F32" s="63">
        <v>1460000</v>
      </c>
      <c r="G32" s="64">
        <v>10956800</v>
      </c>
      <c r="H32" s="65">
        <f t="shared" si="1"/>
        <v>9496800</v>
      </c>
      <c r="I32" s="65">
        <v>10325456</v>
      </c>
      <c r="J32" s="30">
        <f t="shared" si="2"/>
        <v>35.284816430889656</v>
      </c>
      <c r="K32" s="31">
        <f t="shared" si="3"/>
        <v>650.4657534246576</v>
      </c>
      <c r="L32" s="84">
        <v>176606089</v>
      </c>
      <c r="M32" s="85">
        <v>129506800</v>
      </c>
      <c r="N32" s="32">
        <f t="shared" si="4"/>
        <v>1.755075387010014</v>
      </c>
      <c r="O32" s="31">
        <f t="shared" si="5"/>
        <v>7.333051237463979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164604300</v>
      </c>
      <c r="D33" s="82">
        <v>176606089</v>
      </c>
      <c r="E33" s="83">
        <f t="shared" si="0"/>
        <v>12001789</v>
      </c>
      <c r="F33" s="81">
        <f>SUM(F28:F32)</f>
        <v>176020000</v>
      </c>
      <c r="G33" s="82">
        <v>129506800</v>
      </c>
      <c r="H33" s="83">
        <f t="shared" si="1"/>
        <v>-46513200</v>
      </c>
      <c r="I33" s="83">
        <v>135395456</v>
      </c>
      <c r="J33" s="58">
        <f t="shared" si="2"/>
        <v>7.291297371939859</v>
      </c>
      <c r="K33" s="59">
        <f t="shared" si="3"/>
        <v>-26.42495171003295</v>
      </c>
      <c r="L33" s="96">
        <v>176606089</v>
      </c>
      <c r="M33" s="97">
        <v>129506800</v>
      </c>
      <c r="N33" s="60">
        <f t="shared" si="4"/>
        <v>6.795795698754192</v>
      </c>
      <c r="O33" s="59">
        <f t="shared" si="5"/>
        <v>-35.915643039593284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281402297</v>
      </c>
      <c r="D8" s="64">
        <v>250220360</v>
      </c>
      <c r="E8" s="65">
        <f>($D8-$C8)</f>
        <v>-31181937</v>
      </c>
      <c r="F8" s="63">
        <v>299412960</v>
      </c>
      <c r="G8" s="64">
        <v>266234464</v>
      </c>
      <c r="H8" s="65">
        <f>($G8-$F8)</f>
        <v>-33178496</v>
      </c>
      <c r="I8" s="65">
        <v>292857910</v>
      </c>
      <c r="J8" s="30">
        <f>IF($C8=0,0,($E8/$C8)*100)</f>
        <v>-11.080910615310295</v>
      </c>
      <c r="K8" s="31">
        <f>IF($F8=0,0,($H8/$F8)*100)</f>
        <v>-11.081182324238736</v>
      </c>
      <c r="L8" s="84">
        <v>1993678909</v>
      </c>
      <c r="M8" s="85">
        <v>2044370274</v>
      </c>
      <c r="N8" s="32">
        <f>IF($L8=0,0,($E8/$L8)*100)</f>
        <v>-1.5640400698044403</v>
      </c>
      <c r="O8" s="31">
        <f>IF($M8=0,0,($H8/$M8)*100)</f>
        <v>-1.6229200953447245</v>
      </c>
      <c r="P8" s="6"/>
      <c r="Q8" s="33"/>
    </row>
    <row r="9" spans="1:17" ht="12.75">
      <c r="A9" s="3"/>
      <c r="B9" s="29" t="s">
        <v>16</v>
      </c>
      <c r="C9" s="63">
        <v>1128420777</v>
      </c>
      <c r="D9" s="64">
        <v>1206207152</v>
      </c>
      <c r="E9" s="65">
        <f>($D9-$C9)</f>
        <v>77786375</v>
      </c>
      <c r="F9" s="63">
        <v>1200639693</v>
      </c>
      <c r="G9" s="64">
        <v>1282108138</v>
      </c>
      <c r="H9" s="65">
        <f>($G9-$F9)</f>
        <v>81468445</v>
      </c>
      <c r="I9" s="65">
        <v>1362786159</v>
      </c>
      <c r="J9" s="30">
        <f>IF($C9=0,0,($E9/$C9)*100)</f>
        <v>6.893383796672152</v>
      </c>
      <c r="K9" s="31">
        <f>IF($F9=0,0,($H9/$F9)*100)</f>
        <v>6.785419928641323</v>
      </c>
      <c r="L9" s="84">
        <v>1993678909</v>
      </c>
      <c r="M9" s="85">
        <v>2044370274</v>
      </c>
      <c r="N9" s="32">
        <f>IF($L9=0,0,($E9/$L9)*100)</f>
        <v>3.901650092642877</v>
      </c>
      <c r="O9" s="31">
        <f>IF($M9=0,0,($H9/$M9)*100)</f>
        <v>3.9850141648068202</v>
      </c>
      <c r="P9" s="6"/>
      <c r="Q9" s="33"/>
    </row>
    <row r="10" spans="1:17" ht="12.75">
      <c r="A10" s="3"/>
      <c r="B10" s="29" t="s">
        <v>17</v>
      </c>
      <c r="C10" s="63">
        <v>430845888</v>
      </c>
      <c r="D10" s="64">
        <v>537251397</v>
      </c>
      <c r="E10" s="65">
        <f aca="true" t="shared" si="0" ref="E10:E33">($D10-$C10)</f>
        <v>106405509</v>
      </c>
      <c r="F10" s="63">
        <v>468348980</v>
      </c>
      <c r="G10" s="64">
        <v>496027672</v>
      </c>
      <c r="H10" s="65">
        <f aca="true" t="shared" si="1" ref="H10:H33">($G10-$F10)</f>
        <v>27678692</v>
      </c>
      <c r="I10" s="65">
        <v>539624932</v>
      </c>
      <c r="J10" s="30">
        <f aca="true" t="shared" si="2" ref="J10:J33">IF($C10=0,0,($E10/$C10)*100)</f>
        <v>24.696883958655768</v>
      </c>
      <c r="K10" s="31">
        <f aca="true" t="shared" si="3" ref="K10:K33">IF($F10=0,0,($H10/$F10)*100)</f>
        <v>5.9098435529847855</v>
      </c>
      <c r="L10" s="84">
        <v>1993678909</v>
      </c>
      <c r="M10" s="85">
        <v>2044370274</v>
      </c>
      <c r="N10" s="32">
        <f aca="true" t="shared" si="4" ref="N10:N33">IF($L10=0,0,($E10/$L10)*100)</f>
        <v>5.337143735616456</v>
      </c>
      <c r="O10" s="31">
        <f aca="true" t="shared" si="5" ref="O10:O33">IF($M10=0,0,($H10/$M10)*100)</f>
        <v>1.3538981833190165</v>
      </c>
      <c r="P10" s="6"/>
      <c r="Q10" s="33"/>
    </row>
    <row r="11" spans="1:17" ht="16.5">
      <c r="A11" s="7"/>
      <c r="B11" s="34" t="s">
        <v>18</v>
      </c>
      <c r="C11" s="66">
        <f>SUM(C8:C10)</f>
        <v>1840668962</v>
      </c>
      <c r="D11" s="67">
        <v>1993678909</v>
      </c>
      <c r="E11" s="68">
        <f t="shared" si="0"/>
        <v>153009947</v>
      </c>
      <c r="F11" s="66">
        <f>SUM(F8:F10)</f>
        <v>1968401633</v>
      </c>
      <c r="G11" s="67">
        <v>2044370274</v>
      </c>
      <c r="H11" s="68">
        <f t="shared" si="1"/>
        <v>75968641</v>
      </c>
      <c r="I11" s="68">
        <v>2195269001</v>
      </c>
      <c r="J11" s="35">
        <f t="shared" si="2"/>
        <v>8.312735758511693</v>
      </c>
      <c r="K11" s="36">
        <f t="shared" si="3"/>
        <v>3.859407537892446</v>
      </c>
      <c r="L11" s="86">
        <v>1993678909</v>
      </c>
      <c r="M11" s="87">
        <v>2044370274</v>
      </c>
      <c r="N11" s="37">
        <f t="shared" si="4"/>
        <v>7.674753758454893</v>
      </c>
      <c r="O11" s="36">
        <f t="shared" si="5"/>
        <v>3.7159922527811124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533175423</v>
      </c>
      <c r="D13" s="64">
        <v>570308407</v>
      </c>
      <c r="E13" s="65">
        <f t="shared" si="0"/>
        <v>37132984</v>
      </c>
      <c r="F13" s="63">
        <v>567298688</v>
      </c>
      <c r="G13" s="64">
        <v>606088188</v>
      </c>
      <c r="H13" s="65">
        <f t="shared" si="1"/>
        <v>38789500</v>
      </c>
      <c r="I13" s="65">
        <v>644863259</v>
      </c>
      <c r="J13" s="30">
        <f t="shared" si="2"/>
        <v>6.964496561200272</v>
      </c>
      <c r="K13" s="31">
        <f t="shared" si="3"/>
        <v>6.837579712505875</v>
      </c>
      <c r="L13" s="84">
        <v>2082672896</v>
      </c>
      <c r="M13" s="85">
        <v>2218815631</v>
      </c>
      <c r="N13" s="32">
        <f t="shared" si="4"/>
        <v>1.7829484443437054</v>
      </c>
      <c r="O13" s="31">
        <f t="shared" si="5"/>
        <v>1.748207442657952</v>
      </c>
      <c r="P13" s="6"/>
      <c r="Q13" s="33"/>
    </row>
    <row r="14" spans="1:17" ht="12.75">
      <c r="A14" s="3"/>
      <c r="B14" s="29" t="s">
        <v>21</v>
      </c>
      <c r="C14" s="63">
        <v>118910759</v>
      </c>
      <c r="D14" s="64">
        <v>237476863</v>
      </c>
      <c r="E14" s="65">
        <f t="shared" si="0"/>
        <v>118566104</v>
      </c>
      <c r="F14" s="63">
        <v>126521065</v>
      </c>
      <c r="G14" s="64">
        <v>252675384</v>
      </c>
      <c r="H14" s="65">
        <f t="shared" si="1"/>
        <v>126154319</v>
      </c>
      <c r="I14" s="65">
        <v>268846611</v>
      </c>
      <c r="J14" s="30">
        <f t="shared" si="2"/>
        <v>99.71015658894247</v>
      </c>
      <c r="K14" s="31">
        <f t="shared" si="3"/>
        <v>99.71013048301482</v>
      </c>
      <c r="L14" s="84">
        <v>2082672896</v>
      </c>
      <c r="M14" s="85">
        <v>2218815631</v>
      </c>
      <c r="N14" s="32">
        <f t="shared" si="4"/>
        <v>5.692977722412343</v>
      </c>
      <c r="O14" s="31">
        <f t="shared" si="5"/>
        <v>5.685660279179816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2082672896</v>
      </c>
      <c r="M15" s="85">
        <v>2218815631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828099646</v>
      </c>
      <c r="D16" s="64">
        <v>810593467</v>
      </c>
      <c r="E16" s="65">
        <f t="shared" si="0"/>
        <v>-17506179</v>
      </c>
      <c r="F16" s="63">
        <v>881098031</v>
      </c>
      <c r="G16" s="64">
        <v>862471450</v>
      </c>
      <c r="H16" s="65">
        <f t="shared" si="1"/>
        <v>-18626581</v>
      </c>
      <c r="I16" s="65">
        <v>917669623</v>
      </c>
      <c r="J16" s="30">
        <f t="shared" si="2"/>
        <v>-2.1140184136728877</v>
      </c>
      <c r="K16" s="31">
        <f t="shared" si="3"/>
        <v>-2.1140191380134863</v>
      </c>
      <c r="L16" s="84">
        <v>2082672896</v>
      </c>
      <c r="M16" s="85">
        <v>2218815631</v>
      </c>
      <c r="N16" s="32">
        <f t="shared" si="4"/>
        <v>-0.8405630588280341</v>
      </c>
      <c r="O16" s="31">
        <f t="shared" si="5"/>
        <v>-0.8394830440060119</v>
      </c>
      <c r="P16" s="6"/>
      <c r="Q16" s="33"/>
    </row>
    <row r="17" spans="1:17" ht="12.75">
      <c r="A17" s="3"/>
      <c r="B17" s="29" t="s">
        <v>23</v>
      </c>
      <c r="C17" s="63">
        <v>561618838</v>
      </c>
      <c r="D17" s="64">
        <v>464294159</v>
      </c>
      <c r="E17" s="65">
        <f t="shared" si="0"/>
        <v>-97324679</v>
      </c>
      <c r="F17" s="63">
        <v>597562559</v>
      </c>
      <c r="G17" s="64">
        <v>497580609</v>
      </c>
      <c r="H17" s="65">
        <f t="shared" si="1"/>
        <v>-99981950</v>
      </c>
      <c r="I17" s="65">
        <v>529362835</v>
      </c>
      <c r="J17" s="42">
        <f t="shared" si="2"/>
        <v>-17.32931169947686</v>
      </c>
      <c r="K17" s="31">
        <f t="shared" si="3"/>
        <v>-16.731628930586997</v>
      </c>
      <c r="L17" s="88">
        <v>2082672896</v>
      </c>
      <c r="M17" s="85">
        <v>2218815631</v>
      </c>
      <c r="N17" s="32">
        <f t="shared" si="4"/>
        <v>-4.6730660002789035</v>
      </c>
      <c r="O17" s="31">
        <f t="shared" si="5"/>
        <v>-4.506095441329618</v>
      </c>
      <c r="P17" s="6"/>
      <c r="Q17" s="33"/>
    </row>
    <row r="18" spans="1:17" ht="16.5">
      <c r="A18" s="3"/>
      <c r="B18" s="34" t="s">
        <v>24</v>
      </c>
      <c r="C18" s="66">
        <f>SUM(C13:C17)</f>
        <v>2041804666</v>
      </c>
      <c r="D18" s="67">
        <v>2082672896</v>
      </c>
      <c r="E18" s="68">
        <f t="shared" si="0"/>
        <v>40868230</v>
      </c>
      <c r="F18" s="66">
        <f>SUM(F13:F17)</f>
        <v>2172480343</v>
      </c>
      <c r="G18" s="67">
        <v>2218815631</v>
      </c>
      <c r="H18" s="68">
        <f t="shared" si="1"/>
        <v>46335288</v>
      </c>
      <c r="I18" s="68">
        <v>2360742328</v>
      </c>
      <c r="J18" s="43">
        <f t="shared" si="2"/>
        <v>2.001573935084738</v>
      </c>
      <c r="K18" s="36">
        <f t="shared" si="3"/>
        <v>2.132828872274864</v>
      </c>
      <c r="L18" s="89">
        <v>2082672896</v>
      </c>
      <c r="M18" s="87">
        <v>2218815631</v>
      </c>
      <c r="N18" s="37">
        <f t="shared" si="4"/>
        <v>1.9622971076491122</v>
      </c>
      <c r="O18" s="36">
        <f t="shared" si="5"/>
        <v>2.088289236502138</v>
      </c>
      <c r="P18" s="6"/>
      <c r="Q18" s="38"/>
    </row>
    <row r="19" spans="1:17" ht="16.5">
      <c r="A19" s="44"/>
      <c r="B19" s="45" t="s">
        <v>25</v>
      </c>
      <c r="C19" s="72">
        <f>C11-C18</f>
        <v>-201135704</v>
      </c>
      <c r="D19" s="73">
        <v>-88993987</v>
      </c>
      <c r="E19" s="74">
        <f t="shared" si="0"/>
        <v>112141717</v>
      </c>
      <c r="F19" s="75">
        <f>F11-F18</f>
        <v>-204078710</v>
      </c>
      <c r="G19" s="76">
        <v>-174445357</v>
      </c>
      <c r="H19" s="77">
        <f t="shared" si="1"/>
        <v>29633353</v>
      </c>
      <c r="I19" s="77">
        <v>-165473327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194651300</v>
      </c>
      <c r="M22" s="85">
        <v>200623450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61584000</v>
      </c>
      <c r="E23" s="65">
        <f t="shared" si="0"/>
        <v>61584000</v>
      </c>
      <c r="F23" s="63">
        <v>0</v>
      </c>
      <c r="G23" s="64">
        <v>42000000</v>
      </c>
      <c r="H23" s="65">
        <f t="shared" si="1"/>
        <v>42000000</v>
      </c>
      <c r="I23" s="65">
        <v>42000000</v>
      </c>
      <c r="J23" s="30">
        <f t="shared" si="2"/>
        <v>0</v>
      </c>
      <c r="K23" s="31">
        <f t="shared" si="3"/>
        <v>0</v>
      </c>
      <c r="L23" s="84">
        <v>194651300</v>
      </c>
      <c r="M23" s="85">
        <v>200623450</v>
      </c>
      <c r="N23" s="32">
        <f t="shared" si="4"/>
        <v>31.6381138990595</v>
      </c>
      <c r="O23" s="31">
        <f t="shared" si="5"/>
        <v>20.934741178062684</v>
      </c>
      <c r="P23" s="6"/>
      <c r="Q23" s="33"/>
    </row>
    <row r="24" spans="1:17" ht="12.75">
      <c r="A24" s="7"/>
      <c r="B24" s="29" t="s">
        <v>29</v>
      </c>
      <c r="C24" s="63">
        <v>196714221</v>
      </c>
      <c r="D24" s="64">
        <v>133067300</v>
      </c>
      <c r="E24" s="65">
        <f t="shared" si="0"/>
        <v>-63646921</v>
      </c>
      <c r="F24" s="63">
        <v>205557264</v>
      </c>
      <c r="G24" s="64">
        <v>158623450</v>
      </c>
      <c r="H24" s="65">
        <f t="shared" si="1"/>
        <v>-46933814</v>
      </c>
      <c r="I24" s="65">
        <v>194557100</v>
      </c>
      <c r="J24" s="30">
        <f t="shared" si="2"/>
        <v>-32.35501768832463</v>
      </c>
      <c r="K24" s="31">
        <f t="shared" si="3"/>
        <v>-22.832476501535844</v>
      </c>
      <c r="L24" s="84">
        <v>194651300</v>
      </c>
      <c r="M24" s="85">
        <v>200623450</v>
      </c>
      <c r="N24" s="32">
        <f t="shared" si="4"/>
        <v>-32.6979172499747</v>
      </c>
      <c r="O24" s="31">
        <f t="shared" si="5"/>
        <v>-23.393982109269878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194651300</v>
      </c>
      <c r="M25" s="85">
        <v>200623450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196714221</v>
      </c>
      <c r="D26" s="67">
        <v>194651300</v>
      </c>
      <c r="E26" s="68">
        <f t="shared" si="0"/>
        <v>-2062921</v>
      </c>
      <c r="F26" s="66">
        <f>SUM(F22:F24)</f>
        <v>205557264</v>
      </c>
      <c r="G26" s="67">
        <v>200623450</v>
      </c>
      <c r="H26" s="68">
        <f t="shared" si="1"/>
        <v>-4933814</v>
      </c>
      <c r="I26" s="68">
        <v>236557100</v>
      </c>
      <c r="J26" s="43">
        <f t="shared" si="2"/>
        <v>-1.04868930650418</v>
      </c>
      <c r="K26" s="36">
        <f t="shared" si="3"/>
        <v>-2.4002138888168894</v>
      </c>
      <c r="L26" s="89">
        <v>194651300</v>
      </c>
      <c r="M26" s="87">
        <v>200623450</v>
      </c>
      <c r="N26" s="37">
        <f t="shared" si="4"/>
        <v>-1.0598033509152007</v>
      </c>
      <c r="O26" s="36">
        <f t="shared" si="5"/>
        <v>-2.4592409312071943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77672386</v>
      </c>
      <c r="D28" s="64">
        <v>38460000</v>
      </c>
      <c r="E28" s="65">
        <f t="shared" si="0"/>
        <v>-39212386</v>
      </c>
      <c r="F28" s="63">
        <v>82783712</v>
      </c>
      <c r="G28" s="64">
        <v>67000000</v>
      </c>
      <c r="H28" s="65">
        <f t="shared" si="1"/>
        <v>-15783712</v>
      </c>
      <c r="I28" s="65">
        <v>98360000</v>
      </c>
      <c r="J28" s="30">
        <f t="shared" si="2"/>
        <v>-50.48433300349496</v>
      </c>
      <c r="K28" s="31">
        <f t="shared" si="3"/>
        <v>-19.066204714280026</v>
      </c>
      <c r="L28" s="84">
        <v>194651300</v>
      </c>
      <c r="M28" s="85">
        <v>200623450</v>
      </c>
      <c r="N28" s="32">
        <f t="shared" si="4"/>
        <v>-20.144939180986718</v>
      </c>
      <c r="O28" s="31">
        <f t="shared" si="5"/>
        <v>-7.867331560692431</v>
      </c>
      <c r="P28" s="6"/>
      <c r="Q28" s="33"/>
    </row>
    <row r="29" spans="1:17" ht="12.75">
      <c r="A29" s="7"/>
      <c r="B29" s="29" t="s">
        <v>33</v>
      </c>
      <c r="C29" s="63">
        <v>22183337</v>
      </c>
      <c r="D29" s="64">
        <v>46884000</v>
      </c>
      <c r="E29" s="65">
        <f t="shared" si="0"/>
        <v>24700663</v>
      </c>
      <c r="F29" s="63">
        <v>26818000</v>
      </c>
      <c r="G29" s="64">
        <v>47000000</v>
      </c>
      <c r="H29" s="65">
        <f t="shared" si="1"/>
        <v>20182000</v>
      </c>
      <c r="I29" s="65">
        <v>49000000</v>
      </c>
      <c r="J29" s="30">
        <f t="shared" si="2"/>
        <v>111.34782381929283</v>
      </c>
      <c r="K29" s="31">
        <f t="shared" si="3"/>
        <v>75.25542546051159</v>
      </c>
      <c r="L29" s="84">
        <v>194651300</v>
      </c>
      <c r="M29" s="85">
        <v>200623450</v>
      </c>
      <c r="N29" s="32">
        <f t="shared" si="4"/>
        <v>12.689698450511248</v>
      </c>
      <c r="O29" s="31">
        <f t="shared" si="5"/>
        <v>10.059641582277646</v>
      </c>
      <c r="P29" s="6"/>
      <c r="Q29" s="33"/>
    </row>
    <row r="30" spans="1:17" ht="12.75">
      <c r="A30" s="7"/>
      <c r="B30" s="29" t="s">
        <v>34</v>
      </c>
      <c r="C30" s="63">
        <v>4562386419</v>
      </c>
      <c r="D30" s="64">
        <v>5000000</v>
      </c>
      <c r="E30" s="65">
        <f t="shared" si="0"/>
        <v>-4557386419</v>
      </c>
      <c r="F30" s="63">
        <v>4743775978</v>
      </c>
      <c r="G30" s="64">
        <v>10000000</v>
      </c>
      <c r="H30" s="65">
        <f t="shared" si="1"/>
        <v>-4733775978</v>
      </c>
      <c r="I30" s="65">
        <v>15000000</v>
      </c>
      <c r="J30" s="30">
        <f t="shared" si="2"/>
        <v>-99.89040823067556</v>
      </c>
      <c r="K30" s="31">
        <f t="shared" si="3"/>
        <v>-99.78919746534456</v>
      </c>
      <c r="L30" s="84">
        <v>194651300</v>
      </c>
      <c r="M30" s="85">
        <v>200623450</v>
      </c>
      <c r="N30" s="32">
        <f t="shared" si="4"/>
        <v>-2341.307979448378</v>
      </c>
      <c r="O30" s="31">
        <f t="shared" si="5"/>
        <v>-2359.532735580013</v>
      </c>
      <c r="P30" s="6"/>
      <c r="Q30" s="33"/>
    </row>
    <row r="31" spans="1:17" ht="12.75">
      <c r="A31" s="7"/>
      <c r="B31" s="29" t="s">
        <v>35</v>
      </c>
      <c r="C31" s="63">
        <v>58700829</v>
      </c>
      <c r="D31" s="64">
        <v>86007300</v>
      </c>
      <c r="E31" s="65">
        <f t="shared" si="0"/>
        <v>27306471</v>
      </c>
      <c r="F31" s="63">
        <v>49632209</v>
      </c>
      <c r="G31" s="64">
        <v>52500000</v>
      </c>
      <c r="H31" s="65">
        <f t="shared" si="1"/>
        <v>2867791</v>
      </c>
      <c r="I31" s="65">
        <v>58000000</v>
      </c>
      <c r="J31" s="30">
        <f t="shared" si="2"/>
        <v>46.51803299064141</v>
      </c>
      <c r="K31" s="31">
        <f t="shared" si="3"/>
        <v>5.7780845498938</v>
      </c>
      <c r="L31" s="84">
        <v>194651300</v>
      </c>
      <c r="M31" s="85">
        <v>200623450</v>
      </c>
      <c r="N31" s="32">
        <f t="shared" si="4"/>
        <v>14.028404125736637</v>
      </c>
      <c r="O31" s="31">
        <f t="shared" si="5"/>
        <v>1.4294395794708945</v>
      </c>
      <c r="P31" s="6"/>
      <c r="Q31" s="33"/>
    </row>
    <row r="32" spans="1:17" ht="12.75">
      <c r="A32" s="7"/>
      <c r="B32" s="29" t="s">
        <v>36</v>
      </c>
      <c r="C32" s="63">
        <v>79208778</v>
      </c>
      <c r="D32" s="64">
        <v>18300000</v>
      </c>
      <c r="E32" s="65">
        <f t="shared" si="0"/>
        <v>-60908778</v>
      </c>
      <c r="F32" s="63">
        <v>92042115</v>
      </c>
      <c r="G32" s="64">
        <v>24123450</v>
      </c>
      <c r="H32" s="65">
        <f t="shared" si="1"/>
        <v>-67918665</v>
      </c>
      <c r="I32" s="65">
        <v>16197100</v>
      </c>
      <c r="J32" s="30">
        <f t="shared" si="2"/>
        <v>-76.89650003185253</v>
      </c>
      <c r="K32" s="31">
        <f t="shared" si="3"/>
        <v>-73.7908565008529</v>
      </c>
      <c r="L32" s="84">
        <v>194651300</v>
      </c>
      <c r="M32" s="85">
        <v>200623450</v>
      </c>
      <c r="N32" s="32">
        <f t="shared" si="4"/>
        <v>-31.29122589985271</v>
      </c>
      <c r="O32" s="31">
        <f t="shared" si="5"/>
        <v>-33.85380173653678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4800151749</v>
      </c>
      <c r="D33" s="82">
        <v>194651300</v>
      </c>
      <c r="E33" s="83">
        <f t="shared" si="0"/>
        <v>-4605500449</v>
      </c>
      <c r="F33" s="81">
        <f>SUM(F28:F32)</f>
        <v>4995052014</v>
      </c>
      <c r="G33" s="82">
        <v>200623450</v>
      </c>
      <c r="H33" s="83">
        <f t="shared" si="1"/>
        <v>-4794428564</v>
      </c>
      <c r="I33" s="83">
        <v>236557100</v>
      </c>
      <c r="J33" s="58">
        <f t="shared" si="2"/>
        <v>-95.94489278301356</v>
      </c>
      <c r="K33" s="59">
        <f t="shared" si="3"/>
        <v>-95.98355633859872</v>
      </c>
      <c r="L33" s="96">
        <v>194651300</v>
      </c>
      <c r="M33" s="97">
        <v>200623450</v>
      </c>
      <c r="N33" s="60">
        <f t="shared" si="4"/>
        <v>-2366.026041952969</v>
      </c>
      <c r="O33" s="59">
        <f t="shared" si="5"/>
        <v>-2389.7647877154936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259342322</v>
      </c>
      <c r="M8" s="85">
        <v>245623699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0</v>
      </c>
      <c r="D9" s="64">
        <v>0</v>
      </c>
      <c r="E9" s="65">
        <f>($D9-$C9)</f>
        <v>0</v>
      </c>
      <c r="F9" s="63">
        <v>0</v>
      </c>
      <c r="G9" s="64">
        <v>0</v>
      </c>
      <c r="H9" s="65">
        <f>($G9-$F9)</f>
        <v>0</v>
      </c>
      <c r="I9" s="65">
        <v>0</v>
      </c>
      <c r="J9" s="30">
        <f>IF($C9=0,0,($E9/$C9)*100)</f>
        <v>0</v>
      </c>
      <c r="K9" s="31">
        <f>IF($F9=0,0,($H9/$F9)*100)</f>
        <v>0</v>
      </c>
      <c r="L9" s="84">
        <v>259342322</v>
      </c>
      <c r="M9" s="85">
        <v>245623699</v>
      </c>
      <c r="N9" s="32">
        <f>IF($L9=0,0,($E9/$L9)*100)</f>
        <v>0</v>
      </c>
      <c r="O9" s="31">
        <f>IF($M9=0,0,($H9/$M9)*100)</f>
        <v>0</v>
      </c>
      <c r="P9" s="6"/>
      <c r="Q9" s="33"/>
    </row>
    <row r="10" spans="1:17" ht="12.75">
      <c r="A10" s="3"/>
      <c r="B10" s="29" t="s">
        <v>17</v>
      </c>
      <c r="C10" s="63">
        <v>245622442</v>
      </c>
      <c r="D10" s="64">
        <v>259342322</v>
      </c>
      <c r="E10" s="65">
        <f aca="true" t="shared" si="0" ref="E10:E33">($D10-$C10)</f>
        <v>13719880</v>
      </c>
      <c r="F10" s="63">
        <v>253916233</v>
      </c>
      <c r="G10" s="64">
        <v>245623699</v>
      </c>
      <c r="H10" s="65">
        <f aca="true" t="shared" si="1" ref="H10:H33">($G10-$F10)</f>
        <v>-8292534</v>
      </c>
      <c r="I10" s="65">
        <v>253126850</v>
      </c>
      <c r="J10" s="30">
        <f aca="true" t="shared" si="2" ref="J10:J33">IF($C10=0,0,($E10/$C10)*100)</f>
        <v>5.585759952667517</v>
      </c>
      <c r="K10" s="31">
        <f aca="true" t="shared" si="3" ref="K10:K33">IF($F10=0,0,($H10/$F10)*100)</f>
        <v>-3.265854215787771</v>
      </c>
      <c r="L10" s="84">
        <v>259342322</v>
      </c>
      <c r="M10" s="85">
        <v>245623699</v>
      </c>
      <c r="N10" s="32">
        <f aca="true" t="shared" si="4" ref="N10:N33">IF($L10=0,0,($E10/$L10)*100)</f>
        <v>5.290258795477277</v>
      </c>
      <c r="O10" s="31">
        <f aca="true" t="shared" si="5" ref="O10:O33">IF($M10=0,0,($H10/$M10)*100)</f>
        <v>-3.37611314940746</v>
      </c>
      <c r="P10" s="6"/>
      <c r="Q10" s="33"/>
    </row>
    <row r="11" spans="1:17" ht="16.5">
      <c r="A11" s="7"/>
      <c r="B11" s="34" t="s">
        <v>18</v>
      </c>
      <c r="C11" s="66">
        <f>SUM(C8:C10)</f>
        <v>245622442</v>
      </c>
      <c r="D11" s="67">
        <v>259342322</v>
      </c>
      <c r="E11" s="68">
        <f t="shared" si="0"/>
        <v>13719880</v>
      </c>
      <c r="F11" s="66">
        <f>SUM(F8:F10)</f>
        <v>253916233</v>
      </c>
      <c r="G11" s="67">
        <v>245623699</v>
      </c>
      <c r="H11" s="68">
        <f t="shared" si="1"/>
        <v>-8292534</v>
      </c>
      <c r="I11" s="68">
        <v>253126850</v>
      </c>
      <c r="J11" s="35">
        <f t="shared" si="2"/>
        <v>5.585759952667517</v>
      </c>
      <c r="K11" s="36">
        <f t="shared" si="3"/>
        <v>-3.265854215787771</v>
      </c>
      <c r="L11" s="86">
        <v>259342322</v>
      </c>
      <c r="M11" s="87">
        <v>245623699</v>
      </c>
      <c r="N11" s="37">
        <f t="shared" si="4"/>
        <v>5.290258795477277</v>
      </c>
      <c r="O11" s="36">
        <f t="shared" si="5"/>
        <v>-3.37611314940746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192978430</v>
      </c>
      <c r="D13" s="64">
        <v>189656002</v>
      </c>
      <c r="E13" s="65">
        <f t="shared" si="0"/>
        <v>-3322428</v>
      </c>
      <c r="F13" s="63">
        <v>206486920</v>
      </c>
      <c r="G13" s="64">
        <v>0</v>
      </c>
      <c r="H13" s="65">
        <f t="shared" si="1"/>
        <v>-206486920</v>
      </c>
      <c r="I13" s="65">
        <v>211083523</v>
      </c>
      <c r="J13" s="30">
        <f t="shared" si="2"/>
        <v>-1.72165770029324</v>
      </c>
      <c r="K13" s="31">
        <f t="shared" si="3"/>
        <v>-100</v>
      </c>
      <c r="L13" s="84">
        <v>260795396</v>
      </c>
      <c r="M13" s="85">
        <v>67178828</v>
      </c>
      <c r="N13" s="32">
        <f t="shared" si="4"/>
        <v>-1.2739596062501042</v>
      </c>
      <c r="O13" s="31">
        <f t="shared" si="5"/>
        <v>-307.36904192493506</v>
      </c>
      <c r="P13" s="6"/>
      <c r="Q13" s="33"/>
    </row>
    <row r="14" spans="1:17" ht="12.75">
      <c r="A14" s="3"/>
      <c r="B14" s="29" t="s">
        <v>21</v>
      </c>
      <c r="C14" s="63">
        <v>0</v>
      </c>
      <c r="D14" s="64">
        <v>0</v>
      </c>
      <c r="E14" s="65">
        <f t="shared" si="0"/>
        <v>0</v>
      </c>
      <c r="F14" s="63">
        <v>0</v>
      </c>
      <c r="G14" s="64">
        <v>0</v>
      </c>
      <c r="H14" s="65">
        <f t="shared" si="1"/>
        <v>0</v>
      </c>
      <c r="I14" s="65">
        <v>0</v>
      </c>
      <c r="J14" s="30">
        <f t="shared" si="2"/>
        <v>0</v>
      </c>
      <c r="K14" s="31">
        <f t="shared" si="3"/>
        <v>0</v>
      </c>
      <c r="L14" s="84">
        <v>260795396</v>
      </c>
      <c r="M14" s="85">
        <v>67178828</v>
      </c>
      <c r="N14" s="32">
        <f t="shared" si="4"/>
        <v>0</v>
      </c>
      <c r="O14" s="31">
        <f t="shared" si="5"/>
        <v>0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260795396</v>
      </c>
      <c r="M15" s="85">
        <v>67178828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260795396</v>
      </c>
      <c r="M16" s="85">
        <v>67178828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94158043</v>
      </c>
      <c r="D17" s="64">
        <v>71139394</v>
      </c>
      <c r="E17" s="65">
        <f t="shared" si="0"/>
        <v>-23018649</v>
      </c>
      <c r="F17" s="63">
        <v>98095408</v>
      </c>
      <c r="G17" s="64">
        <v>67178828</v>
      </c>
      <c r="H17" s="65">
        <f t="shared" si="1"/>
        <v>-30916580</v>
      </c>
      <c r="I17" s="65">
        <v>68155270</v>
      </c>
      <c r="J17" s="42">
        <f t="shared" si="2"/>
        <v>-24.446821818503597</v>
      </c>
      <c r="K17" s="31">
        <f t="shared" si="3"/>
        <v>-31.516847353344</v>
      </c>
      <c r="L17" s="88">
        <v>260795396</v>
      </c>
      <c r="M17" s="85">
        <v>67178828</v>
      </c>
      <c r="N17" s="32">
        <f t="shared" si="4"/>
        <v>-8.826324909508756</v>
      </c>
      <c r="O17" s="31">
        <f t="shared" si="5"/>
        <v>-46.02131492975733</v>
      </c>
      <c r="P17" s="6"/>
      <c r="Q17" s="33"/>
    </row>
    <row r="18" spans="1:17" ht="16.5">
      <c r="A18" s="3"/>
      <c r="B18" s="34" t="s">
        <v>24</v>
      </c>
      <c r="C18" s="66">
        <f>SUM(C13:C17)</f>
        <v>287136473</v>
      </c>
      <c r="D18" s="67">
        <v>260795396</v>
      </c>
      <c r="E18" s="68">
        <f t="shared" si="0"/>
        <v>-26341077</v>
      </c>
      <c r="F18" s="66">
        <f>SUM(F13:F17)</f>
        <v>304582328</v>
      </c>
      <c r="G18" s="67">
        <v>67178828</v>
      </c>
      <c r="H18" s="68">
        <f t="shared" si="1"/>
        <v>-237403500</v>
      </c>
      <c r="I18" s="68">
        <v>279238793</v>
      </c>
      <c r="J18" s="43">
        <f t="shared" si="2"/>
        <v>-9.173713365212228</v>
      </c>
      <c r="K18" s="36">
        <f t="shared" si="3"/>
        <v>-77.94395083880245</v>
      </c>
      <c r="L18" s="89">
        <v>260795396</v>
      </c>
      <c r="M18" s="87">
        <v>67178828</v>
      </c>
      <c r="N18" s="37">
        <f t="shared" si="4"/>
        <v>-10.100284515758858</v>
      </c>
      <c r="O18" s="36">
        <f t="shared" si="5"/>
        <v>-353.39035685469236</v>
      </c>
      <c r="P18" s="6"/>
      <c r="Q18" s="38"/>
    </row>
    <row r="19" spans="1:17" ht="16.5">
      <c r="A19" s="44"/>
      <c r="B19" s="45" t="s">
        <v>25</v>
      </c>
      <c r="C19" s="72">
        <f>C11-C18</f>
        <v>-41514031</v>
      </c>
      <c r="D19" s="73">
        <v>-1453074</v>
      </c>
      <c r="E19" s="74">
        <f t="shared" si="0"/>
        <v>40060957</v>
      </c>
      <c r="F19" s="75">
        <f>F11-F18</f>
        <v>-50666095</v>
      </c>
      <c r="G19" s="76">
        <v>178444871</v>
      </c>
      <c r="H19" s="77">
        <f t="shared" si="1"/>
        <v>229110966</v>
      </c>
      <c r="I19" s="77">
        <v>-26111943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4500000</v>
      </c>
      <c r="M22" s="85"/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4500000</v>
      </c>
      <c r="E23" s="65">
        <f t="shared" si="0"/>
        <v>4500000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4500000</v>
      </c>
      <c r="M23" s="85"/>
      <c r="N23" s="32">
        <f t="shared" si="4"/>
        <v>100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0</v>
      </c>
      <c r="D24" s="64">
        <v>0</v>
      </c>
      <c r="E24" s="65">
        <f t="shared" si="0"/>
        <v>0</v>
      </c>
      <c r="F24" s="63">
        <v>0</v>
      </c>
      <c r="G24" s="64">
        <v>0</v>
      </c>
      <c r="H24" s="65">
        <f t="shared" si="1"/>
        <v>0</v>
      </c>
      <c r="I24" s="65">
        <v>0</v>
      </c>
      <c r="J24" s="30">
        <f t="shared" si="2"/>
        <v>0</v>
      </c>
      <c r="K24" s="31">
        <f t="shared" si="3"/>
        <v>0</v>
      </c>
      <c r="L24" s="84">
        <v>4500000</v>
      </c>
      <c r="M24" s="85"/>
      <c r="N24" s="32">
        <f t="shared" si="4"/>
        <v>0</v>
      </c>
      <c r="O24" s="31">
        <f t="shared" si="5"/>
        <v>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4500000</v>
      </c>
      <c r="M25" s="85"/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0</v>
      </c>
      <c r="D26" s="67">
        <v>4500000</v>
      </c>
      <c r="E26" s="68">
        <f t="shared" si="0"/>
        <v>4500000</v>
      </c>
      <c r="F26" s="66">
        <f>SUM(F22:F24)</f>
        <v>0</v>
      </c>
      <c r="G26" s="67">
        <v>0</v>
      </c>
      <c r="H26" s="68">
        <f t="shared" si="1"/>
        <v>0</v>
      </c>
      <c r="I26" s="68">
        <v>0</v>
      </c>
      <c r="J26" s="43">
        <f t="shared" si="2"/>
        <v>0</v>
      </c>
      <c r="K26" s="36">
        <f t="shared" si="3"/>
        <v>0</v>
      </c>
      <c r="L26" s="89">
        <v>4500000</v>
      </c>
      <c r="M26" s="87"/>
      <c r="N26" s="37">
        <f t="shared" si="4"/>
        <v>100</v>
      </c>
      <c r="O26" s="36">
        <f t="shared" si="5"/>
        <v>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4650000</v>
      </c>
      <c r="M28" s="85"/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4650000</v>
      </c>
      <c r="M29" s="85"/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4650000</v>
      </c>
      <c r="M30" s="85"/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4650000</v>
      </c>
      <c r="M31" s="85"/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0</v>
      </c>
      <c r="D32" s="64">
        <v>4650000</v>
      </c>
      <c r="E32" s="65">
        <f t="shared" si="0"/>
        <v>4650000</v>
      </c>
      <c r="F32" s="63">
        <v>0</v>
      </c>
      <c r="G32" s="64">
        <v>0</v>
      </c>
      <c r="H32" s="65">
        <f t="shared" si="1"/>
        <v>0</v>
      </c>
      <c r="I32" s="65">
        <v>0</v>
      </c>
      <c r="J32" s="30">
        <f t="shared" si="2"/>
        <v>0</v>
      </c>
      <c r="K32" s="31">
        <f t="shared" si="3"/>
        <v>0</v>
      </c>
      <c r="L32" s="84">
        <v>4650000</v>
      </c>
      <c r="M32" s="85"/>
      <c r="N32" s="32">
        <f t="shared" si="4"/>
        <v>100</v>
      </c>
      <c r="O32" s="31">
        <f t="shared" si="5"/>
        <v>0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0</v>
      </c>
      <c r="D33" s="82">
        <v>4650000</v>
      </c>
      <c r="E33" s="83">
        <f t="shared" si="0"/>
        <v>4650000</v>
      </c>
      <c r="F33" s="81">
        <f>SUM(F28:F32)</f>
        <v>0</v>
      </c>
      <c r="G33" s="82">
        <v>0</v>
      </c>
      <c r="H33" s="83">
        <f t="shared" si="1"/>
        <v>0</v>
      </c>
      <c r="I33" s="83">
        <v>0</v>
      </c>
      <c r="J33" s="58">
        <f t="shared" si="2"/>
        <v>0</v>
      </c>
      <c r="K33" s="59">
        <f t="shared" si="3"/>
        <v>0</v>
      </c>
      <c r="L33" s="96">
        <v>4650000</v>
      </c>
      <c r="M33" s="97"/>
      <c r="N33" s="60">
        <f t="shared" si="4"/>
        <v>100</v>
      </c>
      <c r="O33" s="59">
        <f t="shared" si="5"/>
        <v>0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F8" sqref="F8:F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6662418864</v>
      </c>
      <c r="D8" s="64">
        <v>6140478219</v>
      </c>
      <c r="E8" s="65">
        <f>($D8-$C8)</f>
        <v>-521940645</v>
      </c>
      <c r="F8" s="63">
        <v>7328660751</v>
      </c>
      <c r="G8" s="64">
        <v>6422940215</v>
      </c>
      <c r="H8" s="65">
        <f>($G8-$F8)</f>
        <v>-905720536</v>
      </c>
      <c r="I8" s="65">
        <v>6718395467</v>
      </c>
      <c r="J8" s="30">
        <f>IF($C8=0,0,($E8/$C8)*100)</f>
        <v>-7.834101332479657</v>
      </c>
      <c r="K8" s="31">
        <f>IF($F8=0,0,($H8/$F8)*100)</f>
        <v>-12.358609120723917</v>
      </c>
      <c r="L8" s="84">
        <v>41629459134</v>
      </c>
      <c r="M8" s="85">
        <v>45063491917</v>
      </c>
      <c r="N8" s="32">
        <f>IF($L8=0,0,($E8/$L8)*100)</f>
        <v>-1.2537771468995995</v>
      </c>
      <c r="O8" s="31">
        <f>IF($M8=0,0,($H8/$M8)*100)</f>
        <v>-2.0098765041737057</v>
      </c>
      <c r="P8" s="6"/>
      <c r="Q8" s="33"/>
    </row>
    <row r="9" spans="1:17" ht="12.75">
      <c r="A9" s="3"/>
      <c r="B9" s="29" t="s">
        <v>16</v>
      </c>
      <c r="C9" s="63">
        <v>26855484465</v>
      </c>
      <c r="D9" s="64">
        <v>25954543149</v>
      </c>
      <c r="E9" s="65">
        <f>($D9-$C9)</f>
        <v>-900941316</v>
      </c>
      <c r="F9" s="63">
        <v>30398022590</v>
      </c>
      <c r="G9" s="64">
        <v>28285905477</v>
      </c>
      <c r="H9" s="65">
        <f>($G9-$F9)</f>
        <v>-2112117113</v>
      </c>
      <c r="I9" s="65">
        <v>30861400584</v>
      </c>
      <c r="J9" s="30">
        <f>IF($C9=0,0,($E9/$C9)*100)</f>
        <v>-3.3547758826476266</v>
      </c>
      <c r="K9" s="31">
        <f>IF($F9=0,0,($H9/$F9)*100)</f>
        <v>-6.9482056168180515</v>
      </c>
      <c r="L9" s="84">
        <v>41629459134</v>
      </c>
      <c r="M9" s="85">
        <v>45063491917</v>
      </c>
      <c r="N9" s="32">
        <f>IF($L9=0,0,($E9/$L9)*100)</f>
        <v>-2.1641917400367445</v>
      </c>
      <c r="O9" s="31">
        <f>IF($M9=0,0,($H9/$M9)*100)</f>
        <v>-4.686980575962009</v>
      </c>
      <c r="P9" s="6"/>
      <c r="Q9" s="33"/>
    </row>
    <row r="10" spans="1:17" ht="12.75">
      <c r="A10" s="3"/>
      <c r="B10" s="29" t="s">
        <v>17</v>
      </c>
      <c r="C10" s="63">
        <v>9652130204</v>
      </c>
      <c r="D10" s="64">
        <v>9534437766</v>
      </c>
      <c r="E10" s="65">
        <f aca="true" t="shared" si="0" ref="E10:E33">($D10-$C10)</f>
        <v>-117692438</v>
      </c>
      <c r="F10" s="63">
        <v>10545969963</v>
      </c>
      <c r="G10" s="64">
        <v>10354646225</v>
      </c>
      <c r="H10" s="65">
        <f aca="true" t="shared" si="1" ref="H10:H33">($G10-$F10)</f>
        <v>-191323738</v>
      </c>
      <c r="I10" s="65">
        <v>11253079299</v>
      </c>
      <c r="J10" s="30">
        <f aca="true" t="shared" si="2" ref="J10:J33">IF($C10=0,0,($E10/$C10)*100)</f>
        <v>-1.2193415910534064</v>
      </c>
      <c r="K10" s="31">
        <f aca="true" t="shared" si="3" ref="K10:K33">IF($F10=0,0,($H10/$F10)*100)</f>
        <v>-1.8141881559614679</v>
      </c>
      <c r="L10" s="84">
        <v>41629459134</v>
      </c>
      <c r="M10" s="85">
        <v>45063491917</v>
      </c>
      <c r="N10" s="32">
        <f aca="true" t="shared" si="4" ref="N10:N33">IF($L10=0,0,($E10/$L10)*100)</f>
        <v>-0.28271430964587557</v>
      </c>
      <c r="O10" s="31">
        <f aca="true" t="shared" si="5" ref="O10:O33">IF($M10=0,0,($H10/$M10)*100)</f>
        <v>-0.42456483033402914</v>
      </c>
      <c r="P10" s="6"/>
      <c r="Q10" s="33"/>
    </row>
    <row r="11" spans="1:17" ht="16.5">
      <c r="A11" s="7"/>
      <c r="B11" s="34" t="s">
        <v>18</v>
      </c>
      <c r="C11" s="66">
        <f>SUM(C8:C10)</f>
        <v>43170033533</v>
      </c>
      <c r="D11" s="67">
        <v>41629459134</v>
      </c>
      <c r="E11" s="68">
        <f t="shared" si="0"/>
        <v>-1540574399</v>
      </c>
      <c r="F11" s="66">
        <f>SUM(F8:F10)</f>
        <v>48272653304</v>
      </c>
      <c r="G11" s="67">
        <v>45063491917</v>
      </c>
      <c r="H11" s="68">
        <f t="shared" si="1"/>
        <v>-3209161387</v>
      </c>
      <c r="I11" s="68">
        <v>48832875350</v>
      </c>
      <c r="J11" s="35">
        <f t="shared" si="2"/>
        <v>-3.5686198803212776</v>
      </c>
      <c r="K11" s="36">
        <f t="shared" si="3"/>
        <v>-6.647990461162574</v>
      </c>
      <c r="L11" s="86">
        <v>41629459134</v>
      </c>
      <c r="M11" s="87">
        <v>45063491917</v>
      </c>
      <c r="N11" s="37">
        <f t="shared" si="4"/>
        <v>-3.7006831965822196</v>
      </c>
      <c r="O11" s="36">
        <f t="shared" si="5"/>
        <v>-7.121421910469744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10406578464</v>
      </c>
      <c r="D13" s="64">
        <v>9754167674</v>
      </c>
      <c r="E13" s="65">
        <f t="shared" si="0"/>
        <v>-652410790</v>
      </c>
      <c r="F13" s="63">
        <v>11280408357</v>
      </c>
      <c r="G13" s="64">
        <v>10589143831</v>
      </c>
      <c r="H13" s="65">
        <f t="shared" si="1"/>
        <v>-691264526</v>
      </c>
      <c r="I13" s="65">
        <v>11484774776</v>
      </c>
      <c r="J13" s="30">
        <f t="shared" si="2"/>
        <v>-6.269215114813361</v>
      </c>
      <c r="K13" s="31">
        <f t="shared" si="3"/>
        <v>-6.128009768113043</v>
      </c>
      <c r="L13" s="84">
        <v>41755973999</v>
      </c>
      <c r="M13" s="85">
        <v>45178777030</v>
      </c>
      <c r="N13" s="32">
        <f t="shared" si="4"/>
        <v>-1.5624370060572035</v>
      </c>
      <c r="O13" s="31">
        <f t="shared" si="5"/>
        <v>-1.5300647149899178</v>
      </c>
      <c r="P13" s="6"/>
      <c r="Q13" s="33"/>
    </row>
    <row r="14" spans="1:17" ht="12.75">
      <c r="A14" s="3"/>
      <c r="B14" s="29" t="s">
        <v>21</v>
      </c>
      <c r="C14" s="63">
        <v>1736825929</v>
      </c>
      <c r="D14" s="64">
        <v>3073502136</v>
      </c>
      <c r="E14" s="65">
        <f t="shared" si="0"/>
        <v>1336676207</v>
      </c>
      <c r="F14" s="63">
        <v>1909803239</v>
      </c>
      <c r="G14" s="64">
        <v>3386998276</v>
      </c>
      <c r="H14" s="65">
        <f t="shared" si="1"/>
        <v>1477195037</v>
      </c>
      <c r="I14" s="65">
        <v>3525024372</v>
      </c>
      <c r="J14" s="30">
        <f t="shared" si="2"/>
        <v>76.96086203466622</v>
      </c>
      <c r="K14" s="31">
        <f t="shared" si="3"/>
        <v>77.34802239488714</v>
      </c>
      <c r="L14" s="84">
        <v>41755973999</v>
      </c>
      <c r="M14" s="85">
        <v>45178777030</v>
      </c>
      <c r="N14" s="32">
        <f t="shared" si="4"/>
        <v>3.201161603922858</v>
      </c>
      <c r="O14" s="31">
        <f t="shared" si="5"/>
        <v>3.2696658345114127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41755973999</v>
      </c>
      <c r="M15" s="85">
        <v>45178777030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18059243279</v>
      </c>
      <c r="D16" s="64">
        <v>16850921749</v>
      </c>
      <c r="E16" s="65">
        <f t="shared" si="0"/>
        <v>-1208321530</v>
      </c>
      <c r="F16" s="63">
        <v>20768129771</v>
      </c>
      <c r="G16" s="64">
        <v>18362200272</v>
      </c>
      <c r="H16" s="65">
        <f t="shared" si="1"/>
        <v>-2405929499</v>
      </c>
      <c r="I16" s="65">
        <v>20030041753</v>
      </c>
      <c r="J16" s="30">
        <f t="shared" si="2"/>
        <v>-6.6908757544956705</v>
      </c>
      <c r="K16" s="31">
        <f t="shared" si="3"/>
        <v>-11.584719113030431</v>
      </c>
      <c r="L16" s="84">
        <v>41755973999</v>
      </c>
      <c r="M16" s="85">
        <v>45178777030</v>
      </c>
      <c r="N16" s="32">
        <f t="shared" si="4"/>
        <v>-2.893769236538316</v>
      </c>
      <c r="O16" s="31">
        <f t="shared" si="5"/>
        <v>-5.325353312247461</v>
      </c>
      <c r="P16" s="6"/>
      <c r="Q16" s="33"/>
    </row>
    <row r="17" spans="1:17" ht="12.75">
      <c r="A17" s="3"/>
      <c r="B17" s="29" t="s">
        <v>23</v>
      </c>
      <c r="C17" s="63">
        <v>12957665958</v>
      </c>
      <c r="D17" s="64">
        <v>12077382440</v>
      </c>
      <c r="E17" s="65">
        <f t="shared" si="0"/>
        <v>-880283518</v>
      </c>
      <c r="F17" s="63">
        <v>14301006917</v>
      </c>
      <c r="G17" s="64">
        <v>12840434651</v>
      </c>
      <c r="H17" s="65">
        <f t="shared" si="1"/>
        <v>-1460572266</v>
      </c>
      <c r="I17" s="65">
        <v>13907356433</v>
      </c>
      <c r="J17" s="42">
        <f t="shared" si="2"/>
        <v>-6.793534582951008</v>
      </c>
      <c r="K17" s="31">
        <f t="shared" si="3"/>
        <v>-10.213072928898297</v>
      </c>
      <c r="L17" s="88">
        <v>41755973999</v>
      </c>
      <c r="M17" s="85">
        <v>45178777030</v>
      </c>
      <c r="N17" s="32">
        <f t="shared" si="4"/>
        <v>-2.1081618597163643</v>
      </c>
      <c r="O17" s="31">
        <f t="shared" si="5"/>
        <v>-3.232872516735321</v>
      </c>
      <c r="P17" s="6"/>
      <c r="Q17" s="33"/>
    </row>
    <row r="18" spans="1:17" ht="16.5">
      <c r="A18" s="3"/>
      <c r="B18" s="34" t="s">
        <v>24</v>
      </c>
      <c r="C18" s="66">
        <f>SUM(C13:C17)</f>
        <v>43160313630</v>
      </c>
      <c r="D18" s="67">
        <v>41755973999</v>
      </c>
      <c r="E18" s="68">
        <f t="shared" si="0"/>
        <v>-1404339631</v>
      </c>
      <c r="F18" s="66">
        <f>SUM(F13:F17)</f>
        <v>48259348284</v>
      </c>
      <c r="G18" s="67">
        <v>45178777030</v>
      </c>
      <c r="H18" s="68">
        <f t="shared" si="1"/>
        <v>-3080571254</v>
      </c>
      <c r="I18" s="68">
        <v>48947197334</v>
      </c>
      <c r="J18" s="43">
        <f t="shared" si="2"/>
        <v>-3.2537753155340083</v>
      </c>
      <c r="K18" s="36">
        <f t="shared" si="3"/>
        <v>-6.383366878208213</v>
      </c>
      <c r="L18" s="89">
        <v>41755973999</v>
      </c>
      <c r="M18" s="87">
        <v>45178777030</v>
      </c>
      <c r="N18" s="37">
        <f t="shared" si="4"/>
        <v>-3.3632064983890255</v>
      </c>
      <c r="O18" s="36">
        <f t="shared" si="5"/>
        <v>-6.818624709461287</v>
      </c>
      <c r="P18" s="6"/>
      <c r="Q18" s="38"/>
    </row>
    <row r="19" spans="1:17" ht="16.5">
      <c r="A19" s="44"/>
      <c r="B19" s="45" t="s">
        <v>25</v>
      </c>
      <c r="C19" s="72">
        <f>C11-C18</f>
        <v>9719903</v>
      </c>
      <c r="D19" s="73">
        <v>-126514865</v>
      </c>
      <c r="E19" s="74">
        <f t="shared" si="0"/>
        <v>-136234768</v>
      </c>
      <c r="F19" s="75">
        <f>F11-F18</f>
        <v>13305020</v>
      </c>
      <c r="G19" s="76">
        <v>-115285113</v>
      </c>
      <c r="H19" s="77">
        <f t="shared" si="1"/>
        <v>-128590133</v>
      </c>
      <c r="I19" s="77">
        <v>-114321984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3981237340</v>
      </c>
      <c r="D22" s="64">
        <v>1976039247</v>
      </c>
      <c r="E22" s="65">
        <f t="shared" si="0"/>
        <v>-2005198093</v>
      </c>
      <c r="F22" s="63">
        <v>4141255858</v>
      </c>
      <c r="G22" s="64">
        <v>1724523796</v>
      </c>
      <c r="H22" s="65">
        <f t="shared" si="1"/>
        <v>-2416732062</v>
      </c>
      <c r="I22" s="65">
        <v>1721645436</v>
      </c>
      <c r="J22" s="30">
        <f t="shared" si="2"/>
        <v>-50.36620331205876</v>
      </c>
      <c r="K22" s="31">
        <f t="shared" si="3"/>
        <v>-58.35746799684938</v>
      </c>
      <c r="L22" s="84">
        <v>4929977645</v>
      </c>
      <c r="M22" s="85">
        <v>4542239342</v>
      </c>
      <c r="N22" s="32">
        <f t="shared" si="4"/>
        <v>-40.6735737439637</v>
      </c>
      <c r="O22" s="31">
        <f t="shared" si="5"/>
        <v>-53.205740165508</v>
      </c>
      <c r="P22" s="6"/>
      <c r="Q22" s="33"/>
    </row>
    <row r="23" spans="1:17" ht="12.75">
      <c r="A23" s="7"/>
      <c r="B23" s="29" t="s">
        <v>28</v>
      </c>
      <c r="C23" s="63">
        <v>1196162998</v>
      </c>
      <c r="D23" s="64">
        <v>713273159</v>
      </c>
      <c r="E23" s="65">
        <f t="shared" si="0"/>
        <v>-482889839</v>
      </c>
      <c r="F23" s="63">
        <v>1081362348</v>
      </c>
      <c r="G23" s="64">
        <v>799552427</v>
      </c>
      <c r="H23" s="65">
        <f t="shared" si="1"/>
        <v>-281809921</v>
      </c>
      <c r="I23" s="65">
        <v>852784233</v>
      </c>
      <c r="J23" s="30">
        <f t="shared" si="2"/>
        <v>-40.36990274798652</v>
      </c>
      <c r="K23" s="31">
        <f t="shared" si="3"/>
        <v>-26.060637446940216</v>
      </c>
      <c r="L23" s="84">
        <v>4929977645</v>
      </c>
      <c r="M23" s="85">
        <v>4542239342</v>
      </c>
      <c r="N23" s="32">
        <f t="shared" si="4"/>
        <v>-9.794970155488404</v>
      </c>
      <c r="O23" s="31">
        <f t="shared" si="5"/>
        <v>-6.204206775152361</v>
      </c>
      <c r="P23" s="6"/>
      <c r="Q23" s="33"/>
    </row>
    <row r="24" spans="1:17" ht="12.75">
      <c r="A24" s="7"/>
      <c r="B24" s="29" t="s">
        <v>29</v>
      </c>
      <c r="C24" s="63">
        <v>2147473689</v>
      </c>
      <c r="D24" s="64">
        <v>2240665239</v>
      </c>
      <c r="E24" s="65">
        <f t="shared" si="0"/>
        <v>93191550</v>
      </c>
      <c r="F24" s="63">
        <v>2178237198</v>
      </c>
      <c r="G24" s="64">
        <v>2018163119</v>
      </c>
      <c r="H24" s="65">
        <f t="shared" si="1"/>
        <v>-160074079</v>
      </c>
      <c r="I24" s="65">
        <v>1946213664</v>
      </c>
      <c r="J24" s="30">
        <f t="shared" si="2"/>
        <v>4.339589838858323</v>
      </c>
      <c r="K24" s="31">
        <f t="shared" si="3"/>
        <v>-7.348790074238738</v>
      </c>
      <c r="L24" s="84">
        <v>4929977645</v>
      </c>
      <c r="M24" s="85">
        <v>4542239342</v>
      </c>
      <c r="N24" s="32">
        <f t="shared" si="4"/>
        <v>1.8903037033953933</v>
      </c>
      <c r="O24" s="31">
        <f t="shared" si="5"/>
        <v>-3.524122507589341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4929977645</v>
      </c>
      <c r="M25" s="85">
        <v>4542239342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7324874027</v>
      </c>
      <c r="D26" s="67">
        <v>4929977645</v>
      </c>
      <c r="E26" s="68">
        <f t="shared" si="0"/>
        <v>-2394896382</v>
      </c>
      <c r="F26" s="66">
        <f>SUM(F22:F24)</f>
        <v>7400855404</v>
      </c>
      <c r="G26" s="67">
        <v>4542239342</v>
      </c>
      <c r="H26" s="68">
        <f t="shared" si="1"/>
        <v>-2858616062</v>
      </c>
      <c r="I26" s="68">
        <v>4520643333</v>
      </c>
      <c r="J26" s="43">
        <f t="shared" si="2"/>
        <v>-32.69539343847067</v>
      </c>
      <c r="K26" s="36">
        <f t="shared" si="3"/>
        <v>-38.62548186598783</v>
      </c>
      <c r="L26" s="89">
        <v>4929977645</v>
      </c>
      <c r="M26" s="87">
        <v>4542239342</v>
      </c>
      <c r="N26" s="37">
        <f t="shared" si="4"/>
        <v>-48.57824019605671</v>
      </c>
      <c r="O26" s="36">
        <f t="shared" si="5"/>
        <v>-62.934069448249694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820000000</v>
      </c>
      <c r="D28" s="64">
        <v>632886764</v>
      </c>
      <c r="E28" s="65">
        <f t="shared" si="0"/>
        <v>-187113236</v>
      </c>
      <c r="F28" s="63">
        <v>981000000</v>
      </c>
      <c r="G28" s="64">
        <v>679750000</v>
      </c>
      <c r="H28" s="65">
        <f t="shared" si="1"/>
        <v>-301250000</v>
      </c>
      <c r="I28" s="65">
        <v>528217593</v>
      </c>
      <c r="J28" s="30">
        <f t="shared" si="2"/>
        <v>-22.81868731707317</v>
      </c>
      <c r="K28" s="31">
        <f t="shared" si="3"/>
        <v>-30.70846075433231</v>
      </c>
      <c r="L28" s="84">
        <v>4929977645</v>
      </c>
      <c r="M28" s="85">
        <v>4542239342</v>
      </c>
      <c r="N28" s="32">
        <f t="shared" si="4"/>
        <v>-3.795417534798984</v>
      </c>
      <c r="O28" s="31">
        <f t="shared" si="5"/>
        <v>-6.632191245724981</v>
      </c>
      <c r="P28" s="6"/>
      <c r="Q28" s="33"/>
    </row>
    <row r="29" spans="1:17" ht="12.75">
      <c r="A29" s="7"/>
      <c r="B29" s="29" t="s">
        <v>33</v>
      </c>
      <c r="C29" s="63">
        <v>726000000</v>
      </c>
      <c r="D29" s="64">
        <v>488590800</v>
      </c>
      <c r="E29" s="65">
        <f t="shared" si="0"/>
        <v>-237409200</v>
      </c>
      <c r="F29" s="63">
        <v>821500000</v>
      </c>
      <c r="G29" s="64">
        <v>376285600</v>
      </c>
      <c r="H29" s="65">
        <f t="shared" si="1"/>
        <v>-445214400</v>
      </c>
      <c r="I29" s="65">
        <v>420237600</v>
      </c>
      <c r="J29" s="30">
        <f t="shared" si="2"/>
        <v>-32.70099173553719</v>
      </c>
      <c r="K29" s="31">
        <f t="shared" si="3"/>
        <v>-54.19530127814972</v>
      </c>
      <c r="L29" s="84">
        <v>4929977645</v>
      </c>
      <c r="M29" s="85">
        <v>4542239342</v>
      </c>
      <c r="N29" s="32">
        <f t="shared" si="4"/>
        <v>-4.815624270442306</v>
      </c>
      <c r="O29" s="31">
        <f t="shared" si="5"/>
        <v>-9.801649945728466</v>
      </c>
      <c r="P29" s="6"/>
      <c r="Q29" s="33"/>
    </row>
    <row r="30" spans="1:17" ht="12.75">
      <c r="A30" s="7"/>
      <c r="B30" s="29" t="s">
        <v>34</v>
      </c>
      <c r="C30" s="63">
        <v>46000000</v>
      </c>
      <c r="D30" s="64">
        <v>0</v>
      </c>
      <c r="E30" s="65">
        <f t="shared" si="0"/>
        <v>-46000000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-100</v>
      </c>
      <c r="K30" s="31">
        <f t="shared" si="3"/>
        <v>0</v>
      </c>
      <c r="L30" s="84">
        <v>4929977645</v>
      </c>
      <c r="M30" s="85">
        <v>4542239342</v>
      </c>
      <c r="N30" s="32">
        <f t="shared" si="4"/>
        <v>-0.9330671113012725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1151266000</v>
      </c>
      <c r="D31" s="64">
        <v>715248075</v>
      </c>
      <c r="E31" s="65">
        <f t="shared" si="0"/>
        <v>-436017925</v>
      </c>
      <c r="F31" s="63">
        <v>1036000000</v>
      </c>
      <c r="G31" s="64">
        <v>605362304</v>
      </c>
      <c r="H31" s="65">
        <f t="shared" si="1"/>
        <v>-430637696</v>
      </c>
      <c r="I31" s="65">
        <v>630096000</v>
      </c>
      <c r="J31" s="30">
        <f t="shared" si="2"/>
        <v>-37.87290904100355</v>
      </c>
      <c r="K31" s="31">
        <f t="shared" si="3"/>
        <v>-41.567345173745174</v>
      </c>
      <c r="L31" s="84">
        <v>4929977645</v>
      </c>
      <c r="M31" s="85">
        <v>4542239342</v>
      </c>
      <c r="N31" s="32">
        <f t="shared" si="4"/>
        <v>-8.844217081637497</v>
      </c>
      <c r="O31" s="31">
        <f t="shared" si="5"/>
        <v>-9.480735460548965</v>
      </c>
      <c r="P31" s="6"/>
      <c r="Q31" s="33"/>
    </row>
    <row r="32" spans="1:17" ht="12.75">
      <c r="A32" s="7"/>
      <c r="B32" s="29" t="s">
        <v>36</v>
      </c>
      <c r="C32" s="63">
        <v>4581608027</v>
      </c>
      <c r="D32" s="64">
        <v>3093252006</v>
      </c>
      <c r="E32" s="65">
        <f t="shared" si="0"/>
        <v>-1488356021</v>
      </c>
      <c r="F32" s="63">
        <v>4562355404</v>
      </c>
      <c r="G32" s="64">
        <v>2880841438</v>
      </c>
      <c r="H32" s="65">
        <f t="shared" si="1"/>
        <v>-1681513966</v>
      </c>
      <c r="I32" s="65">
        <v>2942092140</v>
      </c>
      <c r="J32" s="30">
        <f t="shared" si="2"/>
        <v>-32.48545078996126</v>
      </c>
      <c r="K32" s="31">
        <f t="shared" si="3"/>
        <v>-36.85626868362226</v>
      </c>
      <c r="L32" s="84">
        <v>4929977645</v>
      </c>
      <c r="M32" s="85">
        <v>4542239342</v>
      </c>
      <c r="N32" s="32">
        <f t="shared" si="4"/>
        <v>-30.18991419787665</v>
      </c>
      <c r="O32" s="31">
        <f t="shared" si="5"/>
        <v>-37.019492796247285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7324874027</v>
      </c>
      <c r="D33" s="82">
        <v>4929977645</v>
      </c>
      <c r="E33" s="83">
        <f t="shared" si="0"/>
        <v>-2394896382</v>
      </c>
      <c r="F33" s="81">
        <f>SUM(F28:F32)</f>
        <v>7400855404</v>
      </c>
      <c r="G33" s="82">
        <v>4542239342</v>
      </c>
      <c r="H33" s="83">
        <f t="shared" si="1"/>
        <v>-2858616062</v>
      </c>
      <c r="I33" s="83">
        <v>4520643333</v>
      </c>
      <c r="J33" s="58">
        <f t="shared" si="2"/>
        <v>-32.69539343847067</v>
      </c>
      <c r="K33" s="59">
        <f t="shared" si="3"/>
        <v>-38.62548186598783</v>
      </c>
      <c r="L33" s="96">
        <v>4929977645</v>
      </c>
      <c r="M33" s="97">
        <v>4542239342</v>
      </c>
      <c r="N33" s="60">
        <f t="shared" si="4"/>
        <v>-48.57824019605671</v>
      </c>
      <c r="O33" s="59">
        <f t="shared" si="5"/>
        <v>-62.934069448249694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12956348000</v>
      </c>
      <c r="D8" s="64">
        <v>13215032000</v>
      </c>
      <c r="E8" s="65">
        <f>($D8-$C8)</f>
        <v>258684000</v>
      </c>
      <c r="F8" s="63">
        <v>13630078000</v>
      </c>
      <c r="G8" s="64">
        <v>13796493000</v>
      </c>
      <c r="H8" s="65">
        <f>($G8-$F8)</f>
        <v>166415000</v>
      </c>
      <c r="I8" s="65">
        <v>14417335744</v>
      </c>
      <c r="J8" s="30">
        <f>IF($C8=0,0,($E8/$C8)*100)</f>
        <v>1.996581135363144</v>
      </c>
      <c r="K8" s="31">
        <f>IF($F8=0,0,($H8/$F8)*100)</f>
        <v>1.220939454638484</v>
      </c>
      <c r="L8" s="84">
        <v>69142819075</v>
      </c>
      <c r="M8" s="85">
        <v>73115892974</v>
      </c>
      <c r="N8" s="32">
        <f>IF($L8=0,0,($E8/$L8)*100)</f>
        <v>0.37412995805016647</v>
      </c>
      <c r="O8" s="31">
        <f>IF($M8=0,0,($H8/$M8)*100)</f>
        <v>0.22760441434966422</v>
      </c>
      <c r="P8" s="6"/>
      <c r="Q8" s="33"/>
    </row>
    <row r="9" spans="1:17" ht="12.75">
      <c r="A9" s="3"/>
      <c r="B9" s="29" t="s">
        <v>16</v>
      </c>
      <c r="C9" s="63">
        <v>33903933998</v>
      </c>
      <c r="D9" s="64">
        <v>32912990590</v>
      </c>
      <c r="E9" s="65">
        <f>($D9-$C9)</f>
        <v>-990943408</v>
      </c>
      <c r="F9" s="63">
        <v>36151873997</v>
      </c>
      <c r="G9" s="64">
        <v>34191601223</v>
      </c>
      <c r="H9" s="65">
        <f>($G9-$F9)</f>
        <v>-1960272774</v>
      </c>
      <c r="I9" s="65">
        <v>36463077662</v>
      </c>
      <c r="J9" s="30">
        <f>IF($C9=0,0,($E9/$C9)*100)</f>
        <v>-2.9227977144435684</v>
      </c>
      <c r="K9" s="31">
        <f>IF($F9=0,0,($H9/$F9)*100)</f>
        <v>-5.422326859632975</v>
      </c>
      <c r="L9" s="84">
        <v>69142819075</v>
      </c>
      <c r="M9" s="85">
        <v>73115892974</v>
      </c>
      <c r="N9" s="32">
        <f>IF($L9=0,0,($E9/$L9)*100)</f>
        <v>-1.433183403941214</v>
      </c>
      <c r="O9" s="31">
        <f>IF($M9=0,0,($H9/$M9)*100)</f>
        <v>-2.681048803844976</v>
      </c>
      <c r="P9" s="6"/>
      <c r="Q9" s="33"/>
    </row>
    <row r="10" spans="1:17" ht="12.75">
      <c r="A10" s="3"/>
      <c r="B10" s="29" t="s">
        <v>17</v>
      </c>
      <c r="C10" s="63">
        <v>15419240003</v>
      </c>
      <c r="D10" s="64">
        <v>23014796485</v>
      </c>
      <c r="E10" s="65">
        <f aca="true" t="shared" si="0" ref="E10:E33">($D10-$C10)</f>
        <v>7595556482</v>
      </c>
      <c r="F10" s="63">
        <v>16847345003</v>
      </c>
      <c r="G10" s="64">
        <v>25127798751</v>
      </c>
      <c r="H10" s="65">
        <f aca="true" t="shared" si="1" ref="H10:H33">($G10-$F10)</f>
        <v>8280453748</v>
      </c>
      <c r="I10" s="65">
        <v>26400153996</v>
      </c>
      <c r="J10" s="30">
        <f aca="true" t="shared" si="2" ref="J10:J33">IF($C10=0,0,($E10/$C10)*100)</f>
        <v>49.2602520002425</v>
      </c>
      <c r="K10" s="31">
        <f aca="true" t="shared" si="3" ref="K10:K33">IF($F10=0,0,($H10/$F10)*100)</f>
        <v>49.149903124352846</v>
      </c>
      <c r="L10" s="84">
        <v>69142819075</v>
      </c>
      <c r="M10" s="85">
        <v>73115892974</v>
      </c>
      <c r="N10" s="32">
        <f aca="true" t="shared" si="4" ref="N10:N33">IF($L10=0,0,($E10/$L10)*100)</f>
        <v>10.98531500973516</v>
      </c>
      <c r="O10" s="31">
        <f aca="true" t="shared" si="5" ref="O10:O33">IF($M10=0,0,($H10/$M10)*100)</f>
        <v>11.325107868058902</v>
      </c>
      <c r="P10" s="6"/>
      <c r="Q10" s="33"/>
    </row>
    <row r="11" spans="1:17" ht="16.5">
      <c r="A11" s="7"/>
      <c r="B11" s="34" t="s">
        <v>18</v>
      </c>
      <c r="C11" s="66">
        <f>SUM(C8:C10)</f>
        <v>62279522001</v>
      </c>
      <c r="D11" s="67">
        <v>69142819075</v>
      </c>
      <c r="E11" s="68">
        <f t="shared" si="0"/>
        <v>6863297074</v>
      </c>
      <c r="F11" s="66">
        <f>SUM(F8:F10)</f>
        <v>66629297000</v>
      </c>
      <c r="G11" s="67">
        <v>73115892974</v>
      </c>
      <c r="H11" s="68">
        <f t="shared" si="1"/>
        <v>6486595974</v>
      </c>
      <c r="I11" s="68">
        <v>77280567402</v>
      </c>
      <c r="J11" s="35">
        <f t="shared" si="2"/>
        <v>11.02015053020124</v>
      </c>
      <c r="K11" s="36">
        <f t="shared" si="3"/>
        <v>9.735351063361811</v>
      </c>
      <c r="L11" s="86">
        <v>69142819075</v>
      </c>
      <c r="M11" s="87">
        <v>73115892974</v>
      </c>
      <c r="N11" s="37">
        <f t="shared" si="4"/>
        <v>9.926261563844111</v>
      </c>
      <c r="O11" s="36">
        <f t="shared" si="5"/>
        <v>8.87166347856359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16348805980</v>
      </c>
      <c r="D13" s="64">
        <v>15957418434</v>
      </c>
      <c r="E13" s="65">
        <f t="shared" si="0"/>
        <v>-391387546</v>
      </c>
      <c r="F13" s="63">
        <v>17446958968</v>
      </c>
      <c r="G13" s="64">
        <v>16963828179</v>
      </c>
      <c r="H13" s="65">
        <f t="shared" si="1"/>
        <v>-483130789</v>
      </c>
      <c r="I13" s="65">
        <v>18064347118</v>
      </c>
      <c r="J13" s="30">
        <f t="shared" si="2"/>
        <v>-2.3939824503318254</v>
      </c>
      <c r="K13" s="31">
        <f t="shared" si="3"/>
        <v>-2.76914039796921</v>
      </c>
      <c r="L13" s="84">
        <v>68998411787</v>
      </c>
      <c r="M13" s="85">
        <v>71883401001</v>
      </c>
      <c r="N13" s="32">
        <f t="shared" si="4"/>
        <v>-0.5672413840600043</v>
      </c>
      <c r="O13" s="31">
        <f t="shared" si="5"/>
        <v>-0.6721034095107422</v>
      </c>
      <c r="P13" s="6"/>
      <c r="Q13" s="33"/>
    </row>
    <row r="14" spans="1:17" ht="12.75">
      <c r="A14" s="3"/>
      <c r="B14" s="29" t="s">
        <v>21</v>
      </c>
      <c r="C14" s="63">
        <v>4223352770</v>
      </c>
      <c r="D14" s="64">
        <v>5359869624</v>
      </c>
      <c r="E14" s="65">
        <f t="shared" si="0"/>
        <v>1136516854</v>
      </c>
      <c r="F14" s="63">
        <v>3776766885</v>
      </c>
      <c r="G14" s="64">
        <v>5633148666</v>
      </c>
      <c r="H14" s="65">
        <f t="shared" si="1"/>
        <v>1856381781</v>
      </c>
      <c r="I14" s="65">
        <v>5982147680</v>
      </c>
      <c r="J14" s="30">
        <f t="shared" si="2"/>
        <v>26.910298899800406</v>
      </c>
      <c r="K14" s="31">
        <f t="shared" si="3"/>
        <v>49.15267045929947</v>
      </c>
      <c r="L14" s="84">
        <v>68998411787</v>
      </c>
      <c r="M14" s="85">
        <v>71883401001</v>
      </c>
      <c r="N14" s="32">
        <f t="shared" si="4"/>
        <v>1.64716378908613</v>
      </c>
      <c r="O14" s="31">
        <f t="shared" si="5"/>
        <v>2.582490192658212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68998411787</v>
      </c>
      <c r="M15" s="85">
        <v>71883401001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19725369992</v>
      </c>
      <c r="D16" s="64">
        <v>18706676763</v>
      </c>
      <c r="E16" s="65">
        <f t="shared" si="0"/>
        <v>-1018693229</v>
      </c>
      <c r="F16" s="63">
        <v>20701232508</v>
      </c>
      <c r="G16" s="64">
        <v>18645262113</v>
      </c>
      <c r="H16" s="65">
        <f t="shared" si="1"/>
        <v>-2055970395</v>
      </c>
      <c r="I16" s="65">
        <v>20080077395</v>
      </c>
      <c r="J16" s="30">
        <f t="shared" si="2"/>
        <v>-5.164380842605996</v>
      </c>
      <c r="K16" s="31">
        <f t="shared" si="3"/>
        <v>-9.931632786624995</v>
      </c>
      <c r="L16" s="84">
        <v>68998411787</v>
      </c>
      <c r="M16" s="85">
        <v>71883401001</v>
      </c>
      <c r="N16" s="32">
        <f t="shared" si="4"/>
        <v>-1.4764009817280057</v>
      </c>
      <c r="O16" s="31">
        <f t="shared" si="5"/>
        <v>-2.8601462456838935</v>
      </c>
      <c r="P16" s="6"/>
      <c r="Q16" s="33"/>
    </row>
    <row r="17" spans="1:17" ht="12.75">
      <c r="A17" s="3"/>
      <c r="B17" s="29" t="s">
        <v>23</v>
      </c>
      <c r="C17" s="63">
        <v>21203331633</v>
      </c>
      <c r="D17" s="64">
        <v>28974446966</v>
      </c>
      <c r="E17" s="65">
        <f t="shared" si="0"/>
        <v>7771115333</v>
      </c>
      <c r="F17" s="63">
        <v>22598078088</v>
      </c>
      <c r="G17" s="64">
        <v>30641162043</v>
      </c>
      <c r="H17" s="65">
        <f t="shared" si="1"/>
        <v>8043083955</v>
      </c>
      <c r="I17" s="65">
        <v>31520549257</v>
      </c>
      <c r="J17" s="42">
        <f t="shared" si="2"/>
        <v>36.65044469193395</v>
      </c>
      <c r="K17" s="31">
        <f t="shared" si="3"/>
        <v>35.59189380477018</v>
      </c>
      <c r="L17" s="88">
        <v>68998411787</v>
      </c>
      <c r="M17" s="85">
        <v>71883401001</v>
      </c>
      <c r="N17" s="32">
        <f t="shared" si="4"/>
        <v>11.262745230991182</v>
      </c>
      <c r="O17" s="31">
        <f t="shared" si="5"/>
        <v>11.189069858962446</v>
      </c>
      <c r="P17" s="6"/>
      <c r="Q17" s="33"/>
    </row>
    <row r="18" spans="1:17" ht="16.5">
      <c r="A18" s="3"/>
      <c r="B18" s="34" t="s">
        <v>24</v>
      </c>
      <c r="C18" s="66">
        <f>SUM(C13:C17)</f>
        <v>61500860375</v>
      </c>
      <c r="D18" s="67">
        <v>68998411787</v>
      </c>
      <c r="E18" s="68">
        <f t="shared" si="0"/>
        <v>7497551412</v>
      </c>
      <c r="F18" s="66">
        <f>SUM(F13:F17)</f>
        <v>64523036449</v>
      </c>
      <c r="G18" s="67">
        <v>71883401001</v>
      </c>
      <c r="H18" s="68">
        <f t="shared" si="1"/>
        <v>7360364552</v>
      </c>
      <c r="I18" s="68">
        <v>75647121450</v>
      </c>
      <c r="J18" s="43">
        <f t="shared" si="2"/>
        <v>12.190969957629637</v>
      </c>
      <c r="K18" s="36">
        <f t="shared" si="3"/>
        <v>11.407343728805673</v>
      </c>
      <c r="L18" s="89">
        <v>68998411787</v>
      </c>
      <c r="M18" s="87">
        <v>71883401001</v>
      </c>
      <c r="N18" s="37">
        <f t="shared" si="4"/>
        <v>10.866266654289301</v>
      </c>
      <c r="O18" s="36">
        <f t="shared" si="5"/>
        <v>10.23931039642602</v>
      </c>
      <c r="P18" s="6"/>
      <c r="Q18" s="38"/>
    </row>
    <row r="19" spans="1:17" ht="16.5">
      <c r="A19" s="44"/>
      <c r="B19" s="45" t="s">
        <v>25</v>
      </c>
      <c r="C19" s="72">
        <f>C11-C18</f>
        <v>778661626</v>
      </c>
      <c r="D19" s="73">
        <v>144407288</v>
      </c>
      <c r="E19" s="74">
        <f t="shared" si="0"/>
        <v>-634254338</v>
      </c>
      <c r="F19" s="75">
        <f>F11-F18</f>
        <v>2106260551</v>
      </c>
      <c r="G19" s="76">
        <v>1232491973</v>
      </c>
      <c r="H19" s="77">
        <f t="shared" si="1"/>
        <v>-873768578</v>
      </c>
      <c r="I19" s="77">
        <v>1633445952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2761550000</v>
      </c>
      <c r="D22" s="64">
        <v>2225286012</v>
      </c>
      <c r="E22" s="65">
        <f t="shared" si="0"/>
        <v>-536263988</v>
      </c>
      <c r="F22" s="63">
        <v>2675000000</v>
      </c>
      <c r="G22" s="64">
        <v>2200750104</v>
      </c>
      <c r="H22" s="65">
        <f t="shared" si="1"/>
        <v>-474249896</v>
      </c>
      <c r="I22" s="65">
        <v>2221591001</v>
      </c>
      <c r="J22" s="30">
        <f t="shared" si="2"/>
        <v>-19.41894906845793</v>
      </c>
      <c r="K22" s="31">
        <f t="shared" si="3"/>
        <v>-17.728968074766353</v>
      </c>
      <c r="L22" s="84">
        <v>5328954005</v>
      </c>
      <c r="M22" s="85">
        <v>5025746103</v>
      </c>
      <c r="N22" s="32">
        <f t="shared" si="4"/>
        <v>-10.06321292127572</v>
      </c>
      <c r="O22" s="31">
        <f t="shared" si="5"/>
        <v>-9.436407774696534</v>
      </c>
      <c r="P22" s="6"/>
      <c r="Q22" s="33"/>
    </row>
    <row r="23" spans="1:17" ht="12.75">
      <c r="A23" s="7"/>
      <c r="B23" s="29" t="s">
        <v>28</v>
      </c>
      <c r="C23" s="63">
        <v>2868195687</v>
      </c>
      <c r="D23" s="64">
        <v>1467183000</v>
      </c>
      <c r="E23" s="65">
        <f t="shared" si="0"/>
        <v>-1401012687</v>
      </c>
      <c r="F23" s="63">
        <v>3024369297</v>
      </c>
      <c r="G23" s="64">
        <v>1476723344</v>
      </c>
      <c r="H23" s="65">
        <f t="shared" si="1"/>
        <v>-1547645953</v>
      </c>
      <c r="I23" s="65">
        <v>1285330996</v>
      </c>
      <c r="J23" s="30">
        <f t="shared" si="2"/>
        <v>-48.84648189626819</v>
      </c>
      <c r="K23" s="31">
        <f t="shared" si="3"/>
        <v>-51.172518995453885</v>
      </c>
      <c r="L23" s="84">
        <v>5328954005</v>
      </c>
      <c r="M23" s="85">
        <v>5025746103</v>
      </c>
      <c r="N23" s="32">
        <f t="shared" si="4"/>
        <v>-26.290575705578828</v>
      </c>
      <c r="O23" s="31">
        <f t="shared" si="5"/>
        <v>-30.79435214755814</v>
      </c>
      <c r="P23" s="6"/>
      <c r="Q23" s="33"/>
    </row>
    <row r="24" spans="1:17" ht="12.75">
      <c r="A24" s="7"/>
      <c r="B24" s="29" t="s">
        <v>29</v>
      </c>
      <c r="C24" s="63">
        <v>2550594000</v>
      </c>
      <c r="D24" s="64">
        <v>1636484993</v>
      </c>
      <c r="E24" s="65">
        <f t="shared" si="0"/>
        <v>-914109007</v>
      </c>
      <c r="F24" s="63">
        <v>2710698000</v>
      </c>
      <c r="G24" s="64">
        <v>1348272655</v>
      </c>
      <c r="H24" s="65">
        <f t="shared" si="1"/>
        <v>-1362425345</v>
      </c>
      <c r="I24" s="65">
        <v>1926851000</v>
      </c>
      <c r="J24" s="30">
        <f t="shared" si="2"/>
        <v>-35.83906364556648</v>
      </c>
      <c r="K24" s="31">
        <f t="shared" si="3"/>
        <v>-50.261052503820046</v>
      </c>
      <c r="L24" s="84">
        <v>5328954005</v>
      </c>
      <c r="M24" s="85">
        <v>5025746103</v>
      </c>
      <c r="N24" s="32">
        <f t="shared" si="4"/>
        <v>-17.15362913889515</v>
      </c>
      <c r="O24" s="31">
        <f t="shared" si="5"/>
        <v>-27.10891710559617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5328954005</v>
      </c>
      <c r="M25" s="85">
        <v>5025746103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8180339687</v>
      </c>
      <c r="D26" s="67">
        <v>5328954005</v>
      </c>
      <c r="E26" s="68">
        <f t="shared" si="0"/>
        <v>-2851385682</v>
      </c>
      <c r="F26" s="66">
        <f>SUM(F22:F24)</f>
        <v>8410067297</v>
      </c>
      <c r="G26" s="67">
        <v>5025746103</v>
      </c>
      <c r="H26" s="68">
        <f t="shared" si="1"/>
        <v>-3384321194</v>
      </c>
      <c r="I26" s="68">
        <v>5433772997</v>
      </c>
      <c r="J26" s="43">
        <f t="shared" si="2"/>
        <v>-34.85656820011221</v>
      </c>
      <c r="K26" s="36">
        <f t="shared" si="3"/>
        <v>-40.24130930803894</v>
      </c>
      <c r="L26" s="89">
        <v>5328954005</v>
      </c>
      <c r="M26" s="87">
        <v>5025746103</v>
      </c>
      <c r="N26" s="37">
        <f t="shared" si="4"/>
        <v>-53.5074177657497</v>
      </c>
      <c r="O26" s="36">
        <f t="shared" si="5"/>
        <v>-67.33967702785084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1214411000</v>
      </c>
      <c r="D28" s="64">
        <v>907466658</v>
      </c>
      <c r="E28" s="65">
        <f t="shared" si="0"/>
        <v>-306944342</v>
      </c>
      <c r="F28" s="63">
        <v>920600000</v>
      </c>
      <c r="G28" s="64">
        <v>643475000</v>
      </c>
      <c r="H28" s="65">
        <f t="shared" si="1"/>
        <v>-277125000</v>
      </c>
      <c r="I28" s="65">
        <v>603350000</v>
      </c>
      <c r="J28" s="30">
        <f t="shared" si="2"/>
        <v>-25.275161539215308</v>
      </c>
      <c r="K28" s="31">
        <f t="shared" si="3"/>
        <v>-30.10265044536172</v>
      </c>
      <c r="L28" s="84">
        <v>5328954005</v>
      </c>
      <c r="M28" s="85">
        <v>5025746103</v>
      </c>
      <c r="N28" s="32">
        <f t="shared" si="4"/>
        <v>-5.759936034576452</v>
      </c>
      <c r="O28" s="31">
        <f t="shared" si="5"/>
        <v>-5.5141066484551775</v>
      </c>
      <c r="P28" s="6"/>
      <c r="Q28" s="33"/>
    </row>
    <row r="29" spans="1:17" ht="12.75">
      <c r="A29" s="7"/>
      <c r="B29" s="29" t="s">
        <v>33</v>
      </c>
      <c r="C29" s="63">
        <v>958864000</v>
      </c>
      <c r="D29" s="64">
        <v>267000000</v>
      </c>
      <c r="E29" s="65">
        <f t="shared" si="0"/>
        <v>-691864000</v>
      </c>
      <c r="F29" s="63">
        <v>910408165</v>
      </c>
      <c r="G29" s="64">
        <v>300258000</v>
      </c>
      <c r="H29" s="65">
        <f t="shared" si="1"/>
        <v>-610150165</v>
      </c>
      <c r="I29" s="65">
        <v>228000000</v>
      </c>
      <c r="J29" s="30">
        <f t="shared" si="2"/>
        <v>-72.1545495503012</v>
      </c>
      <c r="K29" s="31">
        <f t="shared" si="3"/>
        <v>-67.01940826727977</v>
      </c>
      <c r="L29" s="84">
        <v>5328954005</v>
      </c>
      <c r="M29" s="85">
        <v>5025746103</v>
      </c>
      <c r="N29" s="32">
        <f t="shared" si="4"/>
        <v>-12.983110744638527</v>
      </c>
      <c r="O29" s="31">
        <f t="shared" si="5"/>
        <v>-12.140489242697424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399266000</v>
      </c>
      <c r="E30" s="65">
        <f t="shared" si="0"/>
        <v>399266000</v>
      </c>
      <c r="F30" s="63">
        <v>0</v>
      </c>
      <c r="G30" s="64">
        <v>504399999</v>
      </c>
      <c r="H30" s="65">
        <f t="shared" si="1"/>
        <v>504399999</v>
      </c>
      <c r="I30" s="65">
        <v>523782001</v>
      </c>
      <c r="J30" s="30">
        <f t="shared" si="2"/>
        <v>0</v>
      </c>
      <c r="K30" s="31">
        <f t="shared" si="3"/>
        <v>0</v>
      </c>
      <c r="L30" s="84">
        <v>5328954005</v>
      </c>
      <c r="M30" s="85">
        <v>5025746103</v>
      </c>
      <c r="N30" s="32">
        <f t="shared" si="4"/>
        <v>7.492389681453068</v>
      </c>
      <c r="O30" s="31">
        <f t="shared" si="5"/>
        <v>10.03632075044361</v>
      </c>
      <c r="P30" s="6"/>
      <c r="Q30" s="33"/>
    </row>
    <row r="31" spans="1:17" ht="12.75">
      <c r="A31" s="7"/>
      <c r="B31" s="29" t="s">
        <v>35</v>
      </c>
      <c r="C31" s="63">
        <v>2362551687</v>
      </c>
      <c r="D31" s="64">
        <v>1574770692</v>
      </c>
      <c r="E31" s="65">
        <f t="shared" si="0"/>
        <v>-787780995</v>
      </c>
      <c r="F31" s="63">
        <v>2877980608</v>
      </c>
      <c r="G31" s="64">
        <v>1372434857</v>
      </c>
      <c r="H31" s="65">
        <f t="shared" si="1"/>
        <v>-1505545751</v>
      </c>
      <c r="I31" s="65">
        <v>1884991430</v>
      </c>
      <c r="J31" s="30">
        <f t="shared" si="2"/>
        <v>-33.34449778748904</v>
      </c>
      <c r="K31" s="31">
        <f t="shared" si="3"/>
        <v>-52.31257454671494</v>
      </c>
      <c r="L31" s="84">
        <v>5328954005</v>
      </c>
      <c r="M31" s="85">
        <v>5025746103</v>
      </c>
      <c r="N31" s="32">
        <f t="shared" si="4"/>
        <v>-14.783032359837378</v>
      </c>
      <c r="O31" s="31">
        <f t="shared" si="5"/>
        <v>-29.956661561181935</v>
      </c>
      <c r="P31" s="6"/>
      <c r="Q31" s="33"/>
    </row>
    <row r="32" spans="1:17" ht="12.75">
      <c r="A32" s="7"/>
      <c r="B32" s="29" t="s">
        <v>36</v>
      </c>
      <c r="C32" s="63">
        <v>3644513000</v>
      </c>
      <c r="D32" s="64">
        <v>2180450655</v>
      </c>
      <c r="E32" s="65">
        <f t="shared" si="0"/>
        <v>-1464062345</v>
      </c>
      <c r="F32" s="63">
        <v>3701078524</v>
      </c>
      <c r="G32" s="64">
        <v>2205178247</v>
      </c>
      <c r="H32" s="65">
        <f t="shared" si="1"/>
        <v>-1495900277</v>
      </c>
      <c r="I32" s="65">
        <v>2193649566</v>
      </c>
      <c r="J32" s="30">
        <f t="shared" si="2"/>
        <v>-40.1716867246735</v>
      </c>
      <c r="K32" s="31">
        <f t="shared" si="3"/>
        <v>-40.417955666157596</v>
      </c>
      <c r="L32" s="84">
        <v>5328954005</v>
      </c>
      <c r="M32" s="85">
        <v>5025746103</v>
      </c>
      <c r="N32" s="32">
        <f t="shared" si="4"/>
        <v>-27.47372830815041</v>
      </c>
      <c r="O32" s="31">
        <f t="shared" si="5"/>
        <v>-29.764740325959917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8180339687</v>
      </c>
      <c r="D33" s="82">
        <v>5328954005</v>
      </c>
      <c r="E33" s="83">
        <f t="shared" si="0"/>
        <v>-2851385682</v>
      </c>
      <c r="F33" s="81">
        <f>SUM(F28:F32)</f>
        <v>8410067297</v>
      </c>
      <c r="G33" s="82">
        <v>5025746103</v>
      </c>
      <c r="H33" s="83">
        <f t="shared" si="1"/>
        <v>-3384321194</v>
      </c>
      <c r="I33" s="83">
        <v>5433772997</v>
      </c>
      <c r="J33" s="58">
        <f t="shared" si="2"/>
        <v>-34.85656820011221</v>
      </c>
      <c r="K33" s="59">
        <f t="shared" si="3"/>
        <v>-40.24130930803894</v>
      </c>
      <c r="L33" s="96">
        <v>5328954005</v>
      </c>
      <c r="M33" s="97">
        <v>5025746103</v>
      </c>
      <c r="N33" s="60">
        <f t="shared" si="4"/>
        <v>-53.5074177657497</v>
      </c>
      <c r="O33" s="59">
        <f t="shared" si="5"/>
        <v>-67.33967702785084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8662935899</v>
      </c>
      <c r="D8" s="64">
        <v>8485709037</v>
      </c>
      <c r="E8" s="65">
        <f>($D8-$C8)</f>
        <v>-177226862</v>
      </c>
      <c r="F8" s="63">
        <v>9130734437</v>
      </c>
      <c r="G8" s="64">
        <v>8909994486</v>
      </c>
      <c r="H8" s="65">
        <f>($G8-$F8)</f>
        <v>-220739951</v>
      </c>
      <c r="I8" s="65">
        <v>9355494212</v>
      </c>
      <c r="J8" s="30">
        <f>IF($C8=0,0,($E8/$C8)*100)</f>
        <v>-2.0458059954069157</v>
      </c>
      <c r="K8" s="31">
        <f>IF($F8=0,0,($H8/$F8)*100)</f>
        <v>-2.4175486925291243</v>
      </c>
      <c r="L8" s="84">
        <v>37560714394</v>
      </c>
      <c r="M8" s="85">
        <v>39615205385</v>
      </c>
      <c r="N8" s="32">
        <f>IF($L8=0,0,($E8/$L8)*100)</f>
        <v>-0.4718410308732319</v>
      </c>
      <c r="O8" s="31">
        <f>IF($M8=0,0,($H8/$M8)*100)</f>
        <v>-0.5572101642658188</v>
      </c>
      <c r="P8" s="6"/>
      <c r="Q8" s="33"/>
    </row>
    <row r="9" spans="1:17" ht="12.75">
      <c r="A9" s="3"/>
      <c r="B9" s="29" t="s">
        <v>16</v>
      </c>
      <c r="C9" s="63">
        <v>27518601406</v>
      </c>
      <c r="D9" s="64">
        <v>22107239561</v>
      </c>
      <c r="E9" s="65">
        <f>($D9-$C9)</f>
        <v>-5411361845</v>
      </c>
      <c r="F9" s="63">
        <v>29182849406</v>
      </c>
      <c r="G9" s="64">
        <v>23287766707</v>
      </c>
      <c r="H9" s="65">
        <f>($G9-$F9)</f>
        <v>-5895082699</v>
      </c>
      <c r="I9" s="65">
        <v>24438737583</v>
      </c>
      <c r="J9" s="30">
        <f>IF($C9=0,0,($E9/$C9)*100)</f>
        <v>-19.66437816065804</v>
      </c>
      <c r="K9" s="31">
        <f>IF($F9=0,0,($H9/$F9)*100)</f>
        <v>-20.200504128249964</v>
      </c>
      <c r="L9" s="84">
        <v>37560714394</v>
      </c>
      <c r="M9" s="85">
        <v>39615205385</v>
      </c>
      <c r="N9" s="32">
        <f>IF($L9=0,0,($E9/$L9)*100)</f>
        <v>-14.406972636985888</v>
      </c>
      <c r="O9" s="31">
        <f>IF($M9=0,0,($H9/$M9)*100)</f>
        <v>-14.880858603934257</v>
      </c>
      <c r="P9" s="6"/>
      <c r="Q9" s="33"/>
    </row>
    <row r="10" spans="1:17" ht="12.75">
      <c r="A10" s="3"/>
      <c r="B10" s="29" t="s">
        <v>17</v>
      </c>
      <c r="C10" s="63">
        <v>7669183239</v>
      </c>
      <c r="D10" s="64">
        <v>6967765796</v>
      </c>
      <c r="E10" s="65">
        <f aca="true" t="shared" si="0" ref="E10:E33">($D10-$C10)</f>
        <v>-701417443</v>
      </c>
      <c r="F10" s="63">
        <v>8281752879</v>
      </c>
      <c r="G10" s="64">
        <v>7417444192</v>
      </c>
      <c r="H10" s="65">
        <f aca="true" t="shared" si="1" ref="H10:H33">($G10-$F10)</f>
        <v>-864308687</v>
      </c>
      <c r="I10" s="65">
        <v>7843461201</v>
      </c>
      <c r="J10" s="30">
        <f aca="true" t="shared" si="2" ref="J10:J33">IF($C10=0,0,($E10/$C10)*100)</f>
        <v>-9.14592103410818</v>
      </c>
      <c r="K10" s="31">
        <f aca="true" t="shared" si="3" ref="K10:K33">IF($F10=0,0,($H10/$F10)*100)</f>
        <v>-10.436301343784638</v>
      </c>
      <c r="L10" s="84">
        <v>37560714394</v>
      </c>
      <c r="M10" s="85">
        <v>39615205385</v>
      </c>
      <c r="N10" s="32">
        <f aca="true" t="shared" si="4" ref="N10:N33">IF($L10=0,0,($E10/$L10)*100)</f>
        <v>-1.8674230624113088</v>
      </c>
      <c r="O10" s="31">
        <f aca="true" t="shared" si="5" ref="O10:O33">IF($M10=0,0,($H10/$M10)*100)</f>
        <v>-2.1817599545432724</v>
      </c>
      <c r="P10" s="6"/>
      <c r="Q10" s="33"/>
    </row>
    <row r="11" spans="1:17" ht="16.5">
      <c r="A11" s="7"/>
      <c r="B11" s="34" t="s">
        <v>18</v>
      </c>
      <c r="C11" s="66">
        <f>SUM(C8:C10)</f>
        <v>43850720544</v>
      </c>
      <c r="D11" s="67">
        <v>37560714394</v>
      </c>
      <c r="E11" s="68">
        <f t="shared" si="0"/>
        <v>-6290006150</v>
      </c>
      <c r="F11" s="66">
        <f>SUM(F8:F10)</f>
        <v>46595336722</v>
      </c>
      <c r="G11" s="67">
        <v>39615205385</v>
      </c>
      <c r="H11" s="68">
        <f t="shared" si="1"/>
        <v>-6980131337</v>
      </c>
      <c r="I11" s="68">
        <v>41637692996</v>
      </c>
      <c r="J11" s="35">
        <f t="shared" si="2"/>
        <v>-14.344134080279435</v>
      </c>
      <c r="K11" s="36">
        <f t="shared" si="3"/>
        <v>-14.980321697523713</v>
      </c>
      <c r="L11" s="86">
        <v>37560714394</v>
      </c>
      <c r="M11" s="87">
        <v>39615205385</v>
      </c>
      <c r="N11" s="37">
        <f t="shared" si="4"/>
        <v>-16.74623673027043</v>
      </c>
      <c r="O11" s="36">
        <f t="shared" si="5"/>
        <v>-17.61982872274335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11502161013</v>
      </c>
      <c r="D13" s="64">
        <v>11656196837</v>
      </c>
      <c r="E13" s="65">
        <f t="shared" si="0"/>
        <v>154035824</v>
      </c>
      <c r="F13" s="63">
        <v>12273028890</v>
      </c>
      <c r="G13" s="64">
        <v>12346510117</v>
      </c>
      <c r="H13" s="65">
        <f t="shared" si="1"/>
        <v>73481227</v>
      </c>
      <c r="I13" s="65">
        <v>13087264204</v>
      </c>
      <c r="J13" s="30">
        <f t="shared" si="2"/>
        <v>1.3391902949880918</v>
      </c>
      <c r="K13" s="31">
        <f t="shared" si="3"/>
        <v>0.5987212093982124</v>
      </c>
      <c r="L13" s="84">
        <v>37706659701</v>
      </c>
      <c r="M13" s="85">
        <v>39686646993</v>
      </c>
      <c r="N13" s="32">
        <f t="shared" si="4"/>
        <v>0.4085109241217537</v>
      </c>
      <c r="O13" s="31">
        <f t="shared" si="5"/>
        <v>0.18515352786785125</v>
      </c>
      <c r="P13" s="6"/>
      <c r="Q13" s="33"/>
    </row>
    <row r="14" spans="1:17" ht="12.75">
      <c r="A14" s="3"/>
      <c r="B14" s="29" t="s">
        <v>21</v>
      </c>
      <c r="C14" s="63">
        <v>1757489494</v>
      </c>
      <c r="D14" s="64">
        <v>2109986313</v>
      </c>
      <c r="E14" s="65">
        <f t="shared" si="0"/>
        <v>352496819</v>
      </c>
      <c r="F14" s="63">
        <v>1862511183</v>
      </c>
      <c r="G14" s="64">
        <v>2405241726</v>
      </c>
      <c r="H14" s="65">
        <f t="shared" si="1"/>
        <v>542730543</v>
      </c>
      <c r="I14" s="65">
        <v>2741797431</v>
      </c>
      <c r="J14" s="30">
        <f t="shared" si="2"/>
        <v>20.056837904488773</v>
      </c>
      <c r="K14" s="31">
        <f t="shared" si="3"/>
        <v>29.139719962690826</v>
      </c>
      <c r="L14" s="84">
        <v>37706659701</v>
      </c>
      <c r="M14" s="85">
        <v>39686646993</v>
      </c>
      <c r="N14" s="32">
        <f t="shared" si="4"/>
        <v>0.9348396856024125</v>
      </c>
      <c r="O14" s="31">
        <f t="shared" si="5"/>
        <v>1.3675394222538573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37706659701</v>
      </c>
      <c r="M15" s="85">
        <v>39686646993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13056869924</v>
      </c>
      <c r="D16" s="64">
        <v>12626755991</v>
      </c>
      <c r="E16" s="65">
        <f t="shared" si="0"/>
        <v>-430113933</v>
      </c>
      <c r="F16" s="63">
        <v>13760677456</v>
      </c>
      <c r="G16" s="64">
        <v>13264752295</v>
      </c>
      <c r="H16" s="65">
        <f t="shared" si="1"/>
        <v>-495925161</v>
      </c>
      <c r="I16" s="65">
        <v>14115483440</v>
      </c>
      <c r="J16" s="30">
        <f t="shared" si="2"/>
        <v>-3.2941580601136424</v>
      </c>
      <c r="K16" s="31">
        <f t="shared" si="3"/>
        <v>-3.6039298398333157</v>
      </c>
      <c r="L16" s="84">
        <v>37706659701</v>
      </c>
      <c r="M16" s="85">
        <v>39686646993</v>
      </c>
      <c r="N16" s="32">
        <f t="shared" si="4"/>
        <v>-1.1406842621718443</v>
      </c>
      <c r="O16" s="31">
        <f t="shared" si="5"/>
        <v>-1.2496020666282848</v>
      </c>
      <c r="P16" s="6"/>
      <c r="Q16" s="33"/>
    </row>
    <row r="17" spans="1:17" ht="12.75">
      <c r="A17" s="3"/>
      <c r="B17" s="29" t="s">
        <v>23</v>
      </c>
      <c r="C17" s="63">
        <v>11406119266</v>
      </c>
      <c r="D17" s="64">
        <v>11313720560</v>
      </c>
      <c r="E17" s="65">
        <f t="shared" si="0"/>
        <v>-92398706</v>
      </c>
      <c r="F17" s="63">
        <v>11865139775</v>
      </c>
      <c r="G17" s="64">
        <v>11670142855</v>
      </c>
      <c r="H17" s="65">
        <f t="shared" si="1"/>
        <v>-194996920</v>
      </c>
      <c r="I17" s="65">
        <v>11718078472</v>
      </c>
      <c r="J17" s="42">
        <f t="shared" si="2"/>
        <v>-0.8100801319466056</v>
      </c>
      <c r="K17" s="31">
        <f t="shared" si="3"/>
        <v>-1.643443934902992</v>
      </c>
      <c r="L17" s="88">
        <v>37706659701</v>
      </c>
      <c r="M17" s="85">
        <v>39686646993</v>
      </c>
      <c r="N17" s="32">
        <f t="shared" si="4"/>
        <v>-0.24504611846471658</v>
      </c>
      <c r="O17" s="31">
        <f t="shared" si="5"/>
        <v>-0.4913413824916827</v>
      </c>
      <c r="P17" s="6"/>
      <c r="Q17" s="33"/>
    </row>
    <row r="18" spans="1:17" ht="16.5">
      <c r="A18" s="3"/>
      <c r="B18" s="34" t="s">
        <v>24</v>
      </c>
      <c r="C18" s="66">
        <f>SUM(C13:C17)</f>
        <v>37722639697</v>
      </c>
      <c r="D18" s="67">
        <v>37706659701</v>
      </c>
      <c r="E18" s="68">
        <f t="shared" si="0"/>
        <v>-15979996</v>
      </c>
      <c r="F18" s="66">
        <f>SUM(F13:F17)</f>
        <v>39761357304</v>
      </c>
      <c r="G18" s="67">
        <v>39686646993</v>
      </c>
      <c r="H18" s="68">
        <f t="shared" si="1"/>
        <v>-74710311</v>
      </c>
      <c r="I18" s="68">
        <v>41662623547</v>
      </c>
      <c r="J18" s="43">
        <f t="shared" si="2"/>
        <v>-0.04236181807094177</v>
      </c>
      <c r="K18" s="36">
        <f t="shared" si="3"/>
        <v>-0.1878967823678497</v>
      </c>
      <c r="L18" s="89">
        <v>37706659701</v>
      </c>
      <c r="M18" s="87">
        <v>39686646993</v>
      </c>
      <c r="N18" s="37">
        <f t="shared" si="4"/>
        <v>-0.04237977091239456</v>
      </c>
      <c r="O18" s="36">
        <f t="shared" si="5"/>
        <v>-0.18825049899825885</v>
      </c>
      <c r="P18" s="6"/>
      <c r="Q18" s="38"/>
    </row>
    <row r="19" spans="1:17" ht="16.5">
      <c r="A19" s="44"/>
      <c r="B19" s="45" t="s">
        <v>25</v>
      </c>
      <c r="C19" s="72">
        <f>C11-C18</f>
        <v>6128080847</v>
      </c>
      <c r="D19" s="73">
        <v>-145945307</v>
      </c>
      <c r="E19" s="74">
        <f t="shared" si="0"/>
        <v>-6274026154</v>
      </c>
      <c r="F19" s="75">
        <f>F11-F18</f>
        <v>6833979418</v>
      </c>
      <c r="G19" s="76">
        <v>-71441608</v>
      </c>
      <c r="H19" s="77">
        <f t="shared" si="1"/>
        <v>-6905421026</v>
      </c>
      <c r="I19" s="77">
        <v>-24930551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1413119602</v>
      </c>
      <c r="D22" s="64">
        <v>1492500000</v>
      </c>
      <c r="E22" s="65">
        <f t="shared" si="0"/>
        <v>79380398</v>
      </c>
      <c r="F22" s="63">
        <v>1408000000</v>
      </c>
      <c r="G22" s="64">
        <v>1491500000</v>
      </c>
      <c r="H22" s="65">
        <f t="shared" si="1"/>
        <v>83500000</v>
      </c>
      <c r="I22" s="65">
        <v>1493000000</v>
      </c>
      <c r="J22" s="30">
        <f t="shared" si="2"/>
        <v>5.617387083701356</v>
      </c>
      <c r="K22" s="31">
        <f t="shared" si="3"/>
        <v>5.9303977272727275</v>
      </c>
      <c r="L22" s="84">
        <v>4037545347</v>
      </c>
      <c r="M22" s="85">
        <v>3539901367</v>
      </c>
      <c r="N22" s="32">
        <f t="shared" si="4"/>
        <v>1.9660558873718081</v>
      </c>
      <c r="O22" s="31">
        <f t="shared" si="5"/>
        <v>2.358822784680147</v>
      </c>
      <c r="P22" s="6"/>
      <c r="Q22" s="33"/>
    </row>
    <row r="23" spans="1:17" ht="12.75">
      <c r="A23" s="7"/>
      <c r="B23" s="29" t="s">
        <v>28</v>
      </c>
      <c r="C23" s="63">
        <v>640038539</v>
      </c>
      <c r="D23" s="64">
        <v>327235256</v>
      </c>
      <c r="E23" s="65">
        <f t="shared" si="0"/>
        <v>-312803283</v>
      </c>
      <c r="F23" s="63">
        <v>531333314</v>
      </c>
      <c r="G23" s="64">
        <v>384119622</v>
      </c>
      <c r="H23" s="65">
        <f t="shared" si="1"/>
        <v>-147213692</v>
      </c>
      <c r="I23" s="65">
        <v>501948535</v>
      </c>
      <c r="J23" s="30">
        <f t="shared" si="2"/>
        <v>-48.8725700000387</v>
      </c>
      <c r="K23" s="31">
        <f t="shared" si="3"/>
        <v>-27.70646750751262</v>
      </c>
      <c r="L23" s="84">
        <v>4037545347</v>
      </c>
      <c r="M23" s="85">
        <v>3539901367</v>
      </c>
      <c r="N23" s="32">
        <f t="shared" si="4"/>
        <v>-7.747362719589537</v>
      </c>
      <c r="O23" s="31">
        <f t="shared" si="5"/>
        <v>-4.158694741395036</v>
      </c>
      <c r="P23" s="6"/>
      <c r="Q23" s="33"/>
    </row>
    <row r="24" spans="1:17" ht="12.75">
      <c r="A24" s="7"/>
      <c r="B24" s="29" t="s">
        <v>29</v>
      </c>
      <c r="C24" s="63">
        <v>1963331690</v>
      </c>
      <c r="D24" s="64">
        <v>2217810091</v>
      </c>
      <c r="E24" s="65">
        <f t="shared" si="0"/>
        <v>254478401</v>
      </c>
      <c r="F24" s="63">
        <v>1930500270</v>
      </c>
      <c r="G24" s="64">
        <v>1664281745</v>
      </c>
      <c r="H24" s="65">
        <f t="shared" si="1"/>
        <v>-266218525</v>
      </c>
      <c r="I24" s="65">
        <v>1691465285</v>
      </c>
      <c r="J24" s="30">
        <f t="shared" si="2"/>
        <v>12.961559287009724</v>
      </c>
      <c r="K24" s="31">
        <f t="shared" si="3"/>
        <v>-13.790131456443671</v>
      </c>
      <c r="L24" s="84">
        <v>4037545347</v>
      </c>
      <c r="M24" s="85">
        <v>3539901367</v>
      </c>
      <c r="N24" s="32">
        <f t="shared" si="4"/>
        <v>6.302799823389822</v>
      </c>
      <c r="O24" s="31">
        <f t="shared" si="5"/>
        <v>-7.520506855975347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4037545347</v>
      </c>
      <c r="M25" s="85">
        <v>3539901367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4016489831</v>
      </c>
      <c r="D26" s="67">
        <v>4037545347</v>
      </c>
      <c r="E26" s="68">
        <f t="shared" si="0"/>
        <v>21055516</v>
      </c>
      <c r="F26" s="66">
        <f>SUM(F22:F24)</f>
        <v>3869833584</v>
      </c>
      <c r="G26" s="67">
        <v>3539901367</v>
      </c>
      <c r="H26" s="68">
        <f t="shared" si="1"/>
        <v>-329932217</v>
      </c>
      <c r="I26" s="68">
        <v>3686413820</v>
      </c>
      <c r="J26" s="43">
        <f t="shared" si="2"/>
        <v>0.5242267971772191</v>
      </c>
      <c r="K26" s="36">
        <f t="shared" si="3"/>
        <v>-8.525746904572836</v>
      </c>
      <c r="L26" s="89">
        <v>4037545347</v>
      </c>
      <c r="M26" s="87">
        <v>3539901367</v>
      </c>
      <c r="N26" s="37">
        <f t="shared" si="4"/>
        <v>0.5214929911720939</v>
      </c>
      <c r="O26" s="36">
        <f t="shared" si="5"/>
        <v>-9.320378812690235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1392047972</v>
      </c>
      <c r="D28" s="64">
        <v>520580649</v>
      </c>
      <c r="E28" s="65">
        <f t="shared" si="0"/>
        <v>-871467323</v>
      </c>
      <c r="F28" s="63">
        <v>1323610404</v>
      </c>
      <c r="G28" s="64">
        <v>500493495</v>
      </c>
      <c r="H28" s="65">
        <f t="shared" si="1"/>
        <v>-823116909</v>
      </c>
      <c r="I28" s="65">
        <v>451846319</v>
      </c>
      <c r="J28" s="30">
        <f t="shared" si="2"/>
        <v>-62.60325366143344</v>
      </c>
      <c r="K28" s="31">
        <f t="shared" si="3"/>
        <v>-62.1872498518076</v>
      </c>
      <c r="L28" s="84">
        <v>4037545347</v>
      </c>
      <c r="M28" s="85">
        <v>3539901367</v>
      </c>
      <c r="N28" s="32">
        <f t="shared" si="4"/>
        <v>-21.584087560713655</v>
      </c>
      <c r="O28" s="31">
        <f t="shared" si="5"/>
        <v>-23.252537956942458</v>
      </c>
      <c r="P28" s="6"/>
      <c r="Q28" s="33"/>
    </row>
    <row r="29" spans="1:17" ht="12.75">
      <c r="A29" s="7"/>
      <c r="B29" s="29" t="s">
        <v>33</v>
      </c>
      <c r="C29" s="63">
        <v>609034952</v>
      </c>
      <c r="D29" s="64">
        <v>632234954</v>
      </c>
      <c r="E29" s="65">
        <f t="shared" si="0"/>
        <v>23200002</v>
      </c>
      <c r="F29" s="63">
        <v>967225000</v>
      </c>
      <c r="G29" s="64">
        <v>590525001</v>
      </c>
      <c r="H29" s="65">
        <f t="shared" si="1"/>
        <v>-376699999</v>
      </c>
      <c r="I29" s="65">
        <v>597704833</v>
      </c>
      <c r="J29" s="30">
        <f t="shared" si="2"/>
        <v>3.809305512567693</v>
      </c>
      <c r="K29" s="31">
        <f t="shared" si="3"/>
        <v>-38.946470469642534</v>
      </c>
      <c r="L29" s="84">
        <v>4037545347</v>
      </c>
      <c r="M29" s="85">
        <v>3539901367</v>
      </c>
      <c r="N29" s="32">
        <f t="shared" si="4"/>
        <v>0.5746065989633578</v>
      </c>
      <c r="O29" s="31">
        <f t="shared" si="5"/>
        <v>-10.641539408744775</v>
      </c>
      <c r="P29" s="6"/>
      <c r="Q29" s="33"/>
    </row>
    <row r="30" spans="1:17" ht="12.75">
      <c r="A30" s="7"/>
      <c r="B30" s="29" t="s">
        <v>34</v>
      </c>
      <c r="C30" s="63">
        <v>286000000</v>
      </c>
      <c r="D30" s="64">
        <v>122367588</v>
      </c>
      <c r="E30" s="65">
        <f t="shared" si="0"/>
        <v>-163632412</v>
      </c>
      <c r="F30" s="63">
        <v>181800000</v>
      </c>
      <c r="G30" s="64">
        <v>35440467</v>
      </c>
      <c r="H30" s="65">
        <f t="shared" si="1"/>
        <v>-146359533</v>
      </c>
      <c r="I30" s="65">
        <v>20500000</v>
      </c>
      <c r="J30" s="30">
        <f t="shared" si="2"/>
        <v>-57.21413006993007</v>
      </c>
      <c r="K30" s="31">
        <f t="shared" si="3"/>
        <v>-80.50579372937293</v>
      </c>
      <c r="L30" s="84">
        <v>4037545347</v>
      </c>
      <c r="M30" s="85">
        <v>3539901367</v>
      </c>
      <c r="N30" s="32">
        <f t="shared" si="4"/>
        <v>-4.052769639394468</v>
      </c>
      <c r="O30" s="31">
        <f t="shared" si="5"/>
        <v>-4.1345652837789935</v>
      </c>
      <c r="P30" s="6"/>
      <c r="Q30" s="33"/>
    </row>
    <row r="31" spans="1:17" ht="12.75">
      <c r="A31" s="7"/>
      <c r="B31" s="29" t="s">
        <v>35</v>
      </c>
      <c r="C31" s="63">
        <v>1643398460</v>
      </c>
      <c r="D31" s="64">
        <v>1104265779</v>
      </c>
      <c r="E31" s="65">
        <f t="shared" si="0"/>
        <v>-539132681</v>
      </c>
      <c r="F31" s="63">
        <v>1576311864</v>
      </c>
      <c r="G31" s="64">
        <v>1173542195</v>
      </c>
      <c r="H31" s="65">
        <f t="shared" si="1"/>
        <v>-402769669</v>
      </c>
      <c r="I31" s="65">
        <v>1463656463</v>
      </c>
      <c r="J31" s="30">
        <f t="shared" si="2"/>
        <v>-32.805962407923886</v>
      </c>
      <c r="K31" s="31">
        <f t="shared" si="3"/>
        <v>-25.551394885650623</v>
      </c>
      <c r="L31" s="84">
        <v>4037545347</v>
      </c>
      <c r="M31" s="85">
        <v>3539901367</v>
      </c>
      <c r="N31" s="32">
        <f t="shared" si="4"/>
        <v>-13.352981444544998</v>
      </c>
      <c r="O31" s="31">
        <f t="shared" si="5"/>
        <v>-11.377991284015343</v>
      </c>
      <c r="P31" s="6"/>
      <c r="Q31" s="33"/>
    </row>
    <row r="32" spans="1:17" ht="12.75">
      <c r="A32" s="7"/>
      <c r="B32" s="29" t="s">
        <v>36</v>
      </c>
      <c r="C32" s="63">
        <v>693803811</v>
      </c>
      <c r="D32" s="64">
        <v>1658096377</v>
      </c>
      <c r="E32" s="65">
        <f t="shared" si="0"/>
        <v>964292566</v>
      </c>
      <c r="F32" s="63">
        <v>615941783</v>
      </c>
      <c r="G32" s="64">
        <v>1239900209</v>
      </c>
      <c r="H32" s="65">
        <f t="shared" si="1"/>
        <v>623958426</v>
      </c>
      <c r="I32" s="65">
        <v>1152706205</v>
      </c>
      <c r="J32" s="30">
        <f t="shared" si="2"/>
        <v>138.9863460983497</v>
      </c>
      <c r="K32" s="31">
        <f t="shared" si="3"/>
        <v>101.30152608919536</v>
      </c>
      <c r="L32" s="84">
        <v>4037545347</v>
      </c>
      <c r="M32" s="85">
        <v>3539901367</v>
      </c>
      <c r="N32" s="32">
        <f t="shared" si="4"/>
        <v>23.88313896502721</v>
      </c>
      <c r="O32" s="31">
        <f t="shared" si="5"/>
        <v>17.626435352598342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4624285195</v>
      </c>
      <c r="D33" s="82">
        <v>4037545347</v>
      </c>
      <c r="E33" s="83">
        <f t="shared" si="0"/>
        <v>-586739848</v>
      </c>
      <c r="F33" s="81">
        <f>SUM(F28:F32)</f>
        <v>4664889051</v>
      </c>
      <c r="G33" s="82">
        <v>3539901367</v>
      </c>
      <c r="H33" s="83">
        <f t="shared" si="1"/>
        <v>-1124987684</v>
      </c>
      <c r="I33" s="83">
        <v>3686413820</v>
      </c>
      <c r="J33" s="58">
        <f t="shared" si="2"/>
        <v>-12.688227980281393</v>
      </c>
      <c r="K33" s="59">
        <f t="shared" si="3"/>
        <v>-24.116065177559566</v>
      </c>
      <c r="L33" s="96">
        <v>4037545347</v>
      </c>
      <c r="M33" s="97">
        <v>3539901367</v>
      </c>
      <c r="N33" s="60">
        <f t="shared" si="4"/>
        <v>-14.532093080662555</v>
      </c>
      <c r="O33" s="59">
        <f t="shared" si="5"/>
        <v>-31.78019858088323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933980544</v>
      </c>
      <c r="D8" s="64">
        <v>932745128</v>
      </c>
      <c r="E8" s="65">
        <f>($D8-$C8)</f>
        <v>-1235416</v>
      </c>
      <c r="F8" s="63">
        <v>984415493</v>
      </c>
      <c r="G8" s="64">
        <v>975651404</v>
      </c>
      <c r="H8" s="65">
        <f>($G8-$F8)</f>
        <v>-8764089</v>
      </c>
      <c r="I8" s="65">
        <v>1020531369</v>
      </c>
      <c r="J8" s="30">
        <f>IF($C8=0,0,($E8/$C8)*100)</f>
        <v>-0.1322742757262404</v>
      </c>
      <c r="K8" s="31">
        <f>IF($F8=0,0,($H8/$F8)*100)</f>
        <v>-0.89028352990377</v>
      </c>
      <c r="L8" s="84">
        <v>6196143243</v>
      </c>
      <c r="M8" s="85">
        <v>6592173328</v>
      </c>
      <c r="N8" s="32">
        <f>IF($L8=0,0,($E8/$L8)*100)</f>
        <v>-0.019938467390916</v>
      </c>
      <c r="O8" s="31">
        <f>IF($M8=0,0,($H8/$M8)*100)</f>
        <v>-0.13294688358351975</v>
      </c>
      <c r="P8" s="6"/>
      <c r="Q8" s="33"/>
    </row>
    <row r="9" spans="1:17" ht="12.75">
      <c r="A9" s="3"/>
      <c r="B9" s="29" t="s">
        <v>16</v>
      </c>
      <c r="C9" s="63">
        <v>4050486728</v>
      </c>
      <c r="D9" s="64">
        <v>3932928114</v>
      </c>
      <c r="E9" s="65">
        <f>($D9-$C9)</f>
        <v>-117558614</v>
      </c>
      <c r="F9" s="63">
        <v>4394048501</v>
      </c>
      <c r="G9" s="64">
        <v>4229725230</v>
      </c>
      <c r="H9" s="65">
        <f>($G9-$F9)</f>
        <v>-164323271</v>
      </c>
      <c r="I9" s="65">
        <v>4438434999</v>
      </c>
      <c r="J9" s="30">
        <f>IF($C9=0,0,($E9/$C9)*100)</f>
        <v>-2.9023330254941153</v>
      </c>
      <c r="K9" s="31">
        <f>IF($F9=0,0,($H9/$F9)*100)</f>
        <v>-3.739678134244609</v>
      </c>
      <c r="L9" s="84">
        <v>6196143243</v>
      </c>
      <c r="M9" s="85">
        <v>6592173328</v>
      </c>
      <c r="N9" s="32">
        <f>IF($L9=0,0,($E9/$L9)*100)</f>
        <v>-1.8972868991176097</v>
      </c>
      <c r="O9" s="31">
        <f>IF($M9=0,0,($H9/$M9)*100)</f>
        <v>-2.492702525008608</v>
      </c>
      <c r="P9" s="6"/>
      <c r="Q9" s="33"/>
    </row>
    <row r="10" spans="1:17" ht="12.75">
      <c r="A10" s="3"/>
      <c r="B10" s="29" t="s">
        <v>17</v>
      </c>
      <c r="C10" s="63">
        <v>1236472658</v>
      </c>
      <c r="D10" s="64">
        <v>1330470001</v>
      </c>
      <c r="E10" s="65">
        <f aca="true" t="shared" si="0" ref="E10:E33">($D10-$C10)</f>
        <v>93997343</v>
      </c>
      <c r="F10" s="63">
        <v>1327914705</v>
      </c>
      <c r="G10" s="64">
        <v>1386796694</v>
      </c>
      <c r="H10" s="65">
        <f aca="true" t="shared" si="1" ref="H10:H33">($G10-$F10)</f>
        <v>58881989</v>
      </c>
      <c r="I10" s="65">
        <v>1478169224</v>
      </c>
      <c r="J10" s="30">
        <f aca="true" t="shared" si="2" ref="J10:J33">IF($C10=0,0,($E10/$C10)*100)</f>
        <v>7.602055928356808</v>
      </c>
      <c r="K10" s="31">
        <f aca="true" t="shared" si="3" ref="K10:K33">IF($F10=0,0,($H10/$F10)*100)</f>
        <v>4.434169512416085</v>
      </c>
      <c r="L10" s="84">
        <v>6196143243</v>
      </c>
      <c r="M10" s="85">
        <v>6592173328</v>
      </c>
      <c r="N10" s="32">
        <f aca="true" t="shared" si="4" ref="N10:N33">IF($L10=0,0,($E10/$L10)*100)</f>
        <v>1.5170298573421797</v>
      </c>
      <c r="O10" s="31">
        <f aca="true" t="shared" si="5" ref="O10:O33">IF($M10=0,0,($H10/$M10)*100)</f>
        <v>0.893210570630797</v>
      </c>
      <c r="P10" s="6"/>
      <c r="Q10" s="33"/>
    </row>
    <row r="11" spans="1:17" ht="16.5">
      <c r="A11" s="7"/>
      <c r="B11" s="34" t="s">
        <v>18</v>
      </c>
      <c r="C11" s="66">
        <f>SUM(C8:C10)</f>
        <v>6220939930</v>
      </c>
      <c r="D11" s="67">
        <v>6196143243</v>
      </c>
      <c r="E11" s="68">
        <f t="shared" si="0"/>
        <v>-24796687</v>
      </c>
      <c r="F11" s="66">
        <f>SUM(F8:F10)</f>
        <v>6706378699</v>
      </c>
      <c r="G11" s="67">
        <v>6592173328</v>
      </c>
      <c r="H11" s="68">
        <f t="shared" si="1"/>
        <v>-114205371</v>
      </c>
      <c r="I11" s="68">
        <v>6937135592</v>
      </c>
      <c r="J11" s="35">
        <f t="shared" si="2"/>
        <v>-0.3986003285519589</v>
      </c>
      <c r="K11" s="36">
        <f t="shared" si="3"/>
        <v>-1.7029365045703335</v>
      </c>
      <c r="L11" s="86">
        <v>6196143243</v>
      </c>
      <c r="M11" s="87">
        <v>6592173328</v>
      </c>
      <c r="N11" s="37">
        <f t="shared" si="4"/>
        <v>-0.4001955091663461</v>
      </c>
      <c r="O11" s="36">
        <f t="shared" si="5"/>
        <v>-1.732438837961331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1288225945</v>
      </c>
      <c r="D13" s="64">
        <v>1315733567</v>
      </c>
      <c r="E13" s="65">
        <f t="shared" si="0"/>
        <v>27507622</v>
      </c>
      <c r="F13" s="63">
        <v>1347640011</v>
      </c>
      <c r="G13" s="64">
        <v>1390598114</v>
      </c>
      <c r="H13" s="65">
        <f t="shared" si="1"/>
        <v>42958103</v>
      </c>
      <c r="I13" s="65">
        <v>1475086405</v>
      </c>
      <c r="J13" s="30">
        <f t="shared" si="2"/>
        <v>2.1353103550480035</v>
      </c>
      <c r="K13" s="31">
        <f t="shared" si="3"/>
        <v>3.187654169463509</v>
      </c>
      <c r="L13" s="84">
        <v>6066389006</v>
      </c>
      <c r="M13" s="85">
        <v>6427204564</v>
      </c>
      <c r="N13" s="32">
        <f t="shared" si="4"/>
        <v>0.45344309395248833</v>
      </c>
      <c r="O13" s="31">
        <f t="shared" si="5"/>
        <v>0.6683792708359795</v>
      </c>
      <c r="P13" s="6"/>
      <c r="Q13" s="33"/>
    </row>
    <row r="14" spans="1:17" ht="12.75">
      <c r="A14" s="3"/>
      <c r="B14" s="29" t="s">
        <v>21</v>
      </c>
      <c r="C14" s="63">
        <v>1322409391</v>
      </c>
      <c r="D14" s="64">
        <v>1192520024</v>
      </c>
      <c r="E14" s="65">
        <f t="shared" si="0"/>
        <v>-129889367</v>
      </c>
      <c r="F14" s="63">
        <v>1614133741</v>
      </c>
      <c r="G14" s="64">
        <v>1216438694</v>
      </c>
      <c r="H14" s="65">
        <f t="shared" si="1"/>
        <v>-397695047</v>
      </c>
      <c r="I14" s="65">
        <v>1240787122</v>
      </c>
      <c r="J14" s="30">
        <f t="shared" si="2"/>
        <v>-9.822175181452565</v>
      </c>
      <c r="K14" s="31">
        <f t="shared" si="3"/>
        <v>-24.63829587959775</v>
      </c>
      <c r="L14" s="84">
        <v>6066389006</v>
      </c>
      <c r="M14" s="85">
        <v>6427204564</v>
      </c>
      <c r="N14" s="32">
        <f t="shared" si="4"/>
        <v>-2.141131517802965</v>
      </c>
      <c r="O14" s="31">
        <f t="shared" si="5"/>
        <v>-6.187683043847179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6066389006</v>
      </c>
      <c r="M15" s="85">
        <v>6427204564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2416281503</v>
      </c>
      <c r="D16" s="64">
        <v>2524236222</v>
      </c>
      <c r="E16" s="65">
        <f t="shared" si="0"/>
        <v>107954719</v>
      </c>
      <c r="F16" s="63">
        <v>2537095579</v>
      </c>
      <c r="G16" s="64">
        <v>2667930364</v>
      </c>
      <c r="H16" s="65">
        <f t="shared" si="1"/>
        <v>130834785</v>
      </c>
      <c r="I16" s="65">
        <v>2804420412</v>
      </c>
      <c r="J16" s="30">
        <f t="shared" si="2"/>
        <v>4.467803890646263</v>
      </c>
      <c r="K16" s="31">
        <f t="shared" si="3"/>
        <v>5.156872531052564</v>
      </c>
      <c r="L16" s="84">
        <v>6066389006</v>
      </c>
      <c r="M16" s="85">
        <v>6427204564</v>
      </c>
      <c r="N16" s="32">
        <f t="shared" si="4"/>
        <v>1.7795548372059014</v>
      </c>
      <c r="O16" s="31">
        <f t="shared" si="5"/>
        <v>2.035640591445161</v>
      </c>
      <c r="P16" s="6"/>
      <c r="Q16" s="33"/>
    </row>
    <row r="17" spans="1:17" ht="12.75">
      <c r="A17" s="3"/>
      <c r="B17" s="29" t="s">
        <v>23</v>
      </c>
      <c r="C17" s="63">
        <v>1157900240</v>
      </c>
      <c r="D17" s="64">
        <v>1033899193</v>
      </c>
      <c r="E17" s="65">
        <f t="shared" si="0"/>
        <v>-124001047</v>
      </c>
      <c r="F17" s="63">
        <v>1178464367</v>
      </c>
      <c r="G17" s="64">
        <v>1152237392</v>
      </c>
      <c r="H17" s="65">
        <f t="shared" si="1"/>
        <v>-26226975</v>
      </c>
      <c r="I17" s="65">
        <v>1212774451</v>
      </c>
      <c r="J17" s="42">
        <f t="shared" si="2"/>
        <v>-10.7091304342419</v>
      </c>
      <c r="K17" s="31">
        <f t="shared" si="3"/>
        <v>-2.225521257529885</v>
      </c>
      <c r="L17" s="88">
        <v>6066389006</v>
      </c>
      <c r="M17" s="85">
        <v>6427204564</v>
      </c>
      <c r="N17" s="32">
        <f t="shared" si="4"/>
        <v>-2.0440668555438166</v>
      </c>
      <c r="O17" s="31">
        <f t="shared" si="5"/>
        <v>-0.4080619301726025</v>
      </c>
      <c r="P17" s="6"/>
      <c r="Q17" s="33"/>
    </row>
    <row r="18" spans="1:17" ht="16.5">
      <c r="A18" s="3"/>
      <c r="B18" s="34" t="s">
        <v>24</v>
      </c>
      <c r="C18" s="66">
        <f>SUM(C13:C17)</f>
        <v>6184817079</v>
      </c>
      <c r="D18" s="67">
        <v>6066389006</v>
      </c>
      <c r="E18" s="68">
        <f t="shared" si="0"/>
        <v>-118428073</v>
      </c>
      <c r="F18" s="66">
        <f>SUM(F13:F17)</f>
        <v>6677333698</v>
      </c>
      <c r="G18" s="67">
        <v>6427204564</v>
      </c>
      <c r="H18" s="68">
        <f t="shared" si="1"/>
        <v>-250129134</v>
      </c>
      <c r="I18" s="68">
        <v>6733068390</v>
      </c>
      <c r="J18" s="43">
        <f t="shared" si="2"/>
        <v>-1.914819330746451</v>
      </c>
      <c r="K18" s="36">
        <f t="shared" si="3"/>
        <v>-3.745943295823584</v>
      </c>
      <c r="L18" s="89">
        <v>6066389006</v>
      </c>
      <c r="M18" s="87">
        <v>6427204564</v>
      </c>
      <c r="N18" s="37">
        <f t="shared" si="4"/>
        <v>-1.9522004421883918</v>
      </c>
      <c r="O18" s="36">
        <f t="shared" si="5"/>
        <v>-3.8917251117386407</v>
      </c>
      <c r="P18" s="6"/>
      <c r="Q18" s="38"/>
    </row>
    <row r="19" spans="1:17" ht="16.5">
      <c r="A19" s="44"/>
      <c r="B19" s="45" t="s">
        <v>25</v>
      </c>
      <c r="C19" s="72">
        <f>C11-C18</f>
        <v>36122851</v>
      </c>
      <c r="D19" s="73">
        <v>129754237</v>
      </c>
      <c r="E19" s="74">
        <f t="shared" si="0"/>
        <v>93631386</v>
      </c>
      <c r="F19" s="75">
        <f>F11-F18</f>
        <v>29045001</v>
      </c>
      <c r="G19" s="76">
        <v>164968764</v>
      </c>
      <c r="H19" s="77">
        <f t="shared" si="1"/>
        <v>135923763</v>
      </c>
      <c r="I19" s="77">
        <v>204067202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234623210</v>
      </c>
      <c r="D22" s="64">
        <v>0</v>
      </c>
      <c r="E22" s="65">
        <f t="shared" si="0"/>
        <v>-234623210</v>
      </c>
      <c r="F22" s="63">
        <v>51692148</v>
      </c>
      <c r="G22" s="64">
        <v>0</v>
      </c>
      <c r="H22" s="65">
        <f t="shared" si="1"/>
        <v>-51692148</v>
      </c>
      <c r="I22" s="65">
        <v>0</v>
      </c>
      <c r="J22" s="30">
        <f t="shared" si="2"/>
        <v>-100</v>
      </c>
      <c r="K22" s="31">
        <f t="shared" si="3"/>
        <v>-100</v>
      </c>
      <c r="L22" s="84">
        <v>333959593</v>
      </c>
      <c r="M22" s="85">
        <v>373390850</v>
      </c>
      <c r="N22" s="32">
        <f t="shared" si="4"/>
        <v>-70.25496943877279</v>
      </c>
      <c r="O22" s="31">
        <f t="shared" si="5"/>
        <v>-13.843978233531967</v>
      </c>
      <c r="P22" s="6"/>
      <c r="Q22" s="33"/>
    </row>
    <row r="23" spans="1:17" ht="12.75">
      <c r="A23" s="7"/>
      <c r="B23" s="29" t="s">
        <v>28</v>
      </c>
      <c r="C23" s="63">
        <v>61000000</v>
      </c>
      <c r="D23" s="64">
        <v>144426843</v>
      </c>
      <c r="E23" s="65">
        <f t="shared" si="0"/>
        <v>83426843</v>
      </c>
      <c r="F23" s="63">
        <v>61000000</v>
      </c>
      <c r="G23" s="64">
        <v>181000000</v>
      </c>
      <c r="H23" s="65">
        <f t="shared" si="1"/>
        <v>120000000</v>
      </c>
      <c r="I23" s="65">
        <v>219500000</v>
      </c>
      <c r="J23" s="30">
        <f t="shared" si="2"/>
        <v>136.76531639344262</v>
      </c>
      <c r="K23" s="31">
        <f t="shared" si="3"/>
        <v>196.72131147540983</v>
      </c>
      <c r="L23" s="84">
        <v>333959593</v>
      </c>
      <c r="M23" s="85">
        <v>373390850</v>
      </c>
      <c r="N23" s="32">
        <f t="shared" si="4"/>
        <v>24.98111889841715</v>
      </c>
      <c r="O23" s="31">
        <f t="shared" si="5"/>
        <v>32.137905896729926</v>
      </c>
      <c r="P23" s="6"/>
      <c r="Q23" s="33"/>
    </row>
    <row r="24" spans="1:17" ht="12.75">
      <c r="A24" s="7"/>
      <c r="B24" s="29" t="s">
        <v>29</v>
      </c>
      <c r="C24" s="63">
        <v>175473250</v>
      </c>
      <c r="D24" s="64">
        <v>189532750</v>
      </c>
      <c r="E24" s="65">
        <f t="shared" si="0"/>
        <v>14059500</v>
      </c>
      <c r="F24" s="63">
        <v>182895392</v>
      </c>
      <c r="G24" s="64">
        <v>192390850</v>
      </c>
      <c r="H24" s="65">
        <f t="shared" si="1"/>
        <v>9495458</v>
      </c>
      <c r="I24" s="65">
        <v>208497600</v>
      </c>
      <c r="J24" s="30">
        <f t="shared" si="2"/>
        <v>8.012332364049792</v>
      </c>
      <c r="K24" s="31">
        <f t="shared" si="3"/>
        <v>5.191742610989347</v>
      </c>
      <c r="L24" s="84">
        <v>333959593</v>
      </c>
      <c r="M24" s="85">
        <v>373390850</v>
      </c>
      <c r="N24" s="32">
        <f t="shared" si="4"/>
        <v>4.209940452286993</v>
      </c>
      <c r="O24" s="31">
        <f t="shared" si="5"/>
        <v>2.543034463752928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333959593</v>
      </c>
      <c r="M25" s="85">
        <v>373390850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471096460</v>
      </c>
      <c r="D26" s="67">
        <v>333959593</v>
      </c>
      <c r="E26" s="68">
        <f t="shared" si="0"/>
        <v>-137136867</v>
      </c>
      <c r="F26" s="66">
        <f>SUM(F22:F24)</f>
        <v>295587540</v>
      </c>
      <c r="G26" s="67">
        <v>373390850</v>
      </c>
      <c r="H26" s="68">
        <f t="shared" si="1"/>
        <v>77803310</v>
      </c>
      <c r="I26" s="68">
        <v>427997600</v>
      </c>
      <c r="J26" s="43">
        <f t="shared" si="2"/>
        <v>-29.110145934868626</v>
      </c>
      <c r="K26" s="36">
        <f t="shared" si="3"/>
        <v>26.321579725586542</v>
      </c>
      <c r="L26" s="89">
        <v>333959593</v>
      </c>
      <c r="M26" s="87">
        <v>373390850</v>
      </c>
      <c r="N26" s="37">
        <f t="shared" si="4"/>
        <v>-41.06391008806865</v>
      </c>
      <c r="O26" s="36">
        <f t="shared" si="5"/>
        <v>20.83696212695089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84056850</v>
      </c>
      <c r="D28" s="64">
        <v>47721654</v>
      </c>
      <c r="E28" s="65">
        <f t="shared" si="0"/>
        <v>-36335196</v>
      </c>
      <c r="F28" s="63">
        <v>71691454</v>
      </c>
      <c r="G28" s="64">
        <v>38840005</v>
      </c>
      <c r="H28" s="65">
        <f t="shared" si="1"/>
        <v>-32851449</v>
      </c>
      <c r="I28" s="65">
        <v>60804796</v>
      </c>
      <c r="J28" s="30">
        <f t="shared" si="2"/>
        <v>-43.226930345355555</v>
      </c>
      <c r="K28" s="31">
        <f t="shared" si="3"/>
        <v>-45.82338224023187</v>
      </c>
      <c r="L28" s="84">
        <v>333959593</v>
      </c>
      <c r="M28" s="85">
        <v>373390850</v>
      </c>
      <c r="N28" s="32">
        <f t="shared" si="4"/>
        <v>-10.880117463791496</v>
      </c>
      <c r="O28" s="31">
        <f t="shared" si="5"/>
        <v>-8.79813980444352</v>
      </c>
      <c r="P28" s="6"/>
      <c r="Q28" s="33"/>
    </row>
    <row r="29" spans="1:17" ht="12.75">
      <c r="A29" s="7"/>
      <c r="B29" s="29" t="s">
        <v>33</v>
      </c>
      <c r="C29" s="63">
        <v>33612000</v>
      </c>
      <c r="D29" s="64">
        <v>110096125</v>
      </c>
      <c r="E29" s="65">
        <f t="shared" si="0"/>
        <v>76484125</v>
      </c>
      <c r="F29" s="63">
        <v>34306000</v>
      </c>
      <c r="G29" s="64">
        <v>139500000</v>
      </c>
      <c r="H29" s="65">
        <f t="shared" si="1"/>
        <v>105194000</v>
      </c>
      <c r="I29" s="65">
        <v>192500000</v>
      </c>
      <c r="J29" s="30">
        <f t="shared" si="2"/>
        <v>227.5500565274307</v>
      </c>
      <c r="K29" s="31">
        <f t="shared" si="3"/>
        <v>306.63440797528125</v>
      </c>
      <c r="L29" s="84">
        <v>333959593</v>
      </c>
      <c r="M29" s="85">
        <v>373390850</v>
      </c>
      <c r="N29" s="32">
        <f t="shared" si="4"/>
        <v>22.90220931009459</v>
      </c>
      <c r="O29" s="31">
        <f t="shared" si="5"/>
        <v>28.1726239408384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333959593</v>
      </c>
      <c r="M30" s="85">
        <v>373390850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150649456</v>
      </c>
      <c r="D31" s="64">
        <v>43469907</v>
      </c>
      <c r="E31" s="65">
        <f t="shared" si="0"/>
        <v>-107179549</v>
      </c>
      <c r="F31" s="63">
        <v>79791736</v>
      </c>
      <c r="G31" s="64">
        <v>54344311</v>
      </c>
      <c r="H31" s="65">
        <f t="shared" si="1"/>
        <v>-25447425</v>
      </c>
      <c r="I31" s="65">
        <v>40124034</v>
      </c>
      <c r="J31" s="30">
        <f t="shared" si="2"/>
        <v>-71.14499570446507</v>
      </c>
      <c r="K31" s="31">
        <f t="shared" si="3"/>
        <v>-31.892306491489293</v>
      </c>
      <c r="L31" s="84">
        <v>333959593</v>
      </c>
      <c r="M31" s="85">
        <v>373390850</v>
      </c>
      <c r="N31" s="32">
        <f t="shared" si="4"/>
        <v>-32.09356797844703</v>
      </c>
      <c r="O31" s="31">
        <f t="shared" si="5"/>
        <v>-6.815224583034104</v>
      </c>
      <c r="P31" s="6"/>
      <c r="Q31" s="33"/>
    </row>
    <row r="32" spans="1:17" ht="12.75">
      <c r="A32" s="7"/>
      <c r="B32" s="29" t="s">
        <v>36</v>
      </c>
      <c r="C32" s="63">
        <v>202778154</v>
      </c>
      <c r="D32" s="64">
        <v>132671907</v>
      </c>
      <c r="E32" s="65">
        <f t="shared" si="0"/>
        <v>-70106247</v>
      </c>
      <c r="F32" s="63">
        <v>109798350</v>
      </c>
      <c r="G32" s="64">
        <v>140706534</v>
      </c>
      <c r="H32" s="65">
        <f t="shared" si="1"/>
        <v>30908184</v>
      </c>
      <c r="I32" s="65">
        <v>134568770</v>
      </c>
      <c r="J32" s="30">
        <f t="shared" si="2"/>
        <v>-34.57287958149575</v>
      </c>
      <c r="K32" s="31">
        <f t="shared" si="3"/>
        <v>28.149953073065305</v>
      </c>
      <c r="L32" s="84">
        <v>333959593</v>
      </c>
      <c r="M32" s="85">
        <v>373390850</v>
      </c>
      <c r="N32" s="32">
        <f t="shared" si="4"/>
        <v>-20.99243395592472</v>
      </c>
      <c r="O32" s="31">
        <f t="shared" si="5"/>
        <v>8.277702573590114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471096460</v>
      </c>
      <c r="D33" s="82">
        <v>333959593</v>
      </c>
      <c r="E33" s="83">
        <f t="shared" si="0"/>
        <v>-137136867</v>
      </c>
      <c r="F33" s="81">
        <f>SUM(F28:F32)</f>
        <v>295587540</v>
      </c>
      <c r="G33" s="82">
        <v>373390850</v>
      </c>
      <c r="H33" s="83">
        <f t="shared" si="1"/>
        <v>77803310</v>
      </c>
      <c r="I33" s="83">
        <v>427997600</v>
      </c>
      <c r="J33" s="58">
        <f t="shared" si="2"/>
        <v>-29.110145934868626</v>
      </c>
      <c r="K33" s="59">
        <f t="shared" si="3"/>
        <v>26.321579725586542</v>
      </c>
      <c r="L33" s="96">
        <v>333959593</v>
      </c>
      <c r="M33" s="97">
        <v>373390850</v>
      </c>
      <c r="N33" s="60">
        <f t="shared" si="4"/>
        <v>-41.06391008806865</v>
      </c>
      <c r="O33" s="59">
        <f t="shared" si="5"/>
        <v>20.83696212695089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244663696</v>
      </c>
      <c r="D8" s="64">
        <v>259585185</v>
      </c>
      <c r="E8" s="65">
        <f>($D8-$C8)</f>
        <v>14921489</v>
      </c>
      <c r="F8" s="63">
        <v>261790155</v>
      </c>
      <c r="G8" s="64">
        <v>285543702</v>
      </c>
      <c r="H8" s="65">
        <f>($G8-$F8)</f>
        <v>23753547</v>
      </c>
      <c r="I8" s="65">
        <v>308672742</v>
      </c>
      <c r="J8" s="30">
        <f>IF($C8=0,0,($E8/$C8)*100)</f>
        <v>6.098775275592992</v>
      </c>
      <c r="K8" s="31">
        <f>IF($F8=0,0,($H8/$F8)*100)</f>
        <v>9.073506603027145</v>
      </c>
      <c r="L8" s="84">
        <v>1259581373</v>
      </c>
      <c r="M8" s="85">
        <v>1364793925</v>
      </c>
      <c r="N8" s="32">
        <f>IF($L8=0,0,($E8/$L8)*100)</f>
        <v>1.1846387474324773</v>
      </c>
      <c r="O8" s="31">
        <f>IF($M8=0,0,($H8/$M8)*100)</f>
        <v>1.7404493502563032</v>
      </c>
      <c r="P8" s="6"/>
      <c r="Q8" s="33"/>
    </row>
    <row r="9" spans="1:17" ht="12.75">
      <c r="A9" s="3"/>
      <c r="B9" s="29" t="s">
        <v>16</v>
      </c>
      <c r="C9" s="63">
        <v>758825367</v>
      </c>
      <c r="D9" s="64">
        <v>757688322</v>
      </c>
      <c r="E9" s="65">
        <f>($D9-$C9)</f>
        <v>-1137045</v>
      </c>
      <c r="F9" s="63">
        <v>807297020</v>
      </c>
      <c r="G9" s="64">
        <v>820058419</v>
      </c>
      <c r="H9" s="65">
        <f>($G9-$F9)</f>
        <v>12761399</v>
      </c>
      <c r="I9" s="65">
        <v>874326449</v>
      </c>
      <c r="J9" s="30">
        <f>IF($C9=0,0,($E9/$C9)*100)</f>
        <v>-0.14984277667143409</v>
      </c>
      <c r="K9" s="31">
        <f>IF($F9=0,0,($H9/$F9)*100)</f>
        <v>1.5807563615185896</v>
      </c>
      <c r="L9" s="84">
        <v>1259581373</v>
      </c>
      <c r="M9" s="85">
        <v>1364793925</v>
      </c>
      <c r="N9" s="32">
        <f>IF($L9=0,0,($E9/$L9)*100)</f>
        <v>-0.09027165885216691</v>
      </c>
      <c r="O9" s="31">
        <f>IF($M9=0,0,($H9/$M9)*100)</f>
        <v>0.9350421896111532</v>
      </c>
      <c r="P9" s="6"/>
      <c r="Q9" s="33"/>
    </row>
    <row r="10" spans="1:17" ht="12.75">
      <c r="A10" s="3"/>
      <c r="B10" s="29" t="s">
        <v>17</v>
      </c>
      <c r="C10" s="63">
        <v>229058616</v>
      </c>
      <c r="D10" s="64">
        <v>242307866</v>
      </c>
      <c r="E10" s="65">
        <f aca="true" t="shared" si="0" ref="E10:E33">($D10-$C10)</f>
        <v>13249250</v>
      </c>
      <c r="F10" s="63">
        <v>247580403</v>
      </c>
      <c r="G10" s="64">
        <v>259191804</v>
      </c>
      <c r="H10" s="65">
        <f aca="true" t="shared" si="1" ref="H10:H33">($G10-$F10)</f>
        <v>11611401</v>
      </c>
      <c r="I10" s="65">
        <v>279231275</v>
      </c>
      <c r="J10" s="30">
        <f aca="true" t="shared" si="2" ref="J10:J33">IF($C10=0,0,($E10/$C10)*100)</f>
        <v>5.784218132183248</v>
      </c>
      <c r="K10" s="31">
        <f aca="true" t="shared" si="3" ref="K10:K33">IF($F10=0,0,($H10/$F10)*100)</f>
        <v>4.6899515710054</v>
      </c>
      <c r="L10" s="84">
        <v>1259581373</v>
      </c>
      <c r="M10" s="85">
        <v>1364793925</v>
      </c>
      <c r="N10" s="32">
        <f aca="true" t="shared" si="4" ref="N10:N33">IF($L10=0,0,($E10/$L10)*100)</f>
        <v>1.0518772573179358</v>
      </c>
      <c r="O10" s="31">
        <f aca="true" t="shared" si="5" ref="O10:O33">IF($M10=0,0,($H10/$M10)*100)</f>
        <v>0.8507805308409474</v>
      </c>
      <c r="P10" s="6"/>
      <c r="Q10" s="33"/>
    </row>
    <row r="11" spans="1:17" ht="16.5">
      <c r="A11" s="7"/>
      <c r="B11" s="34" t="s">
        <v>18</v>
      </c>
      <c r="C11" s="66">
        <f>SUM(C8:C10)</f>
        <v>1232547679</v>
      </c>
      <c r="D11" s="67">
        <v>1259581373</v>
      </c>
      <c r="E11" s="68">
        <f t="shared" si="0"/>
        <v>27033694</v>
      </c>
      <c r="F11" s="66">
        <f>SUM(F8:F10)</f>
        <v>1316667578</v>
      </c>
      <c r="G11" s="67">
        <v>1364793925</v>
      </c>
      <c r="H11" s="68">
        <f t="shared" si="1"/>
        <v>48126347</v>
      </c>
      <c r="I11" s="68">
        <v>1462230466</v>
      </c>
      <c r="J11" s="35">
        <f t="shared" si="2"/>
        <v>2.1933183162482757</v>
      </c>
      <c r="K11" s="36">
        <f t="shared" si="3"/>
        <v>3.6551630650086535</v>
      </c>
      <c r="L11" s="86">
        <v>1259581373</v>
      </c>
      <c r="M11" s="87">
        <v>1364793925</v>
      </c>
      <c r="N11" s="37">
        <f t="shared" si="4"/>
        <v>2.1462443458982463</v>
      </c>
      <c r="O11" s="36">
        <f t="shared" si="5"/>
        <v>3.526272070708404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339027317</v>
      </c>
      <c r="D13" s="64">
        <v>333712430</v>
      </c>
      <c r="E13" s="65">
        <f t="shared" si="0"/>
        <v>-5314887</v>
      </c>
      <c r="F13" s="63">
        <v>359329061</v>
      </c>
      <c r="G13" s="64">
        <v>351721660</v>
      </c>
      <c r="H13" s="65">
        <f t="shared" si="1"/>
        <v>-7607401</v>
      </c>
      <c r="I13" s="65">
        <v>370811425</v>
      </c>
      <c r="J13" s="30">
        <f t="shared" si="2"/>
        <v>-1.567686948364695</v>
      </c>
      <c r="K13" s="31">
        <f t="shared" si="3"/>
        <v>-2.117112648453446</v>
      </c>
      <c r="L13" s="84">
        <v>1325209694</v>
      </c>
      <c r="M13" s="85">
        <v>1400980846</v>
      </c>
      <c r="N13" s="32">
        <f t="shared" si="4"/>
        <v>-0.40106007555359763</v>
      </c>
      <c r="O13" s="31">
        <f t="shared" si="5"/>
        <v>-0.5430053538362223</v>
      </c>
      <c r="P13" s="6"/>
      <c r="Q13" s="33"/>
    </row>
    <row r="14" spans="1:17" ht="12.75">
      <c r="A14" s="3"/>
      <c r="B14" s="29" t="s">
        <v>21</v>
      </c>
      <c r="C14" s="63">
        <v>95275349</v>
      </c>
      <c r="D14" s="64">
        <v>100619970</v>
      </c>
      <c r="E14" s="65">
        <f t="shared" si="0"/>
        <v>5344621</v>
      </c>
      <c r="F14" s="63">
        <v>97938322</v>
      </c>
      <c r="G14" s="64">
        <v>104844503</v>
      </c>
      <c r="H14" s="65">
        <f t="shared" si="1"/>
        <v>6906181</v>
      </c>
      <c r="I14" s="65">
        <v>109275777</v>
      </c>
      <c r="J14" s="30">
        <f t="shared" si="2"/>
        <v>5.609657751030647</v>
      </c>
      <c r="K14" s="31">
        <f t="shared" si="3"/>
        <v>7.051561491935711</v>
      </c>
      <c r="L14" s="84">
        <v>1325209694</v>
      </c>
      <c r="M14" s="85">
        <v>1400980846</v>
      </c>
      <c r="N14" s="32">
        <f t="shared" si="4"/>
        <v>0.4033037959349549</v>
      </c>
      <c r="O14" s="31">
        <f t="shared" si="5"/>
        <v>0.4929532776781447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1325209694</v>
      </c>
      <c r="M15" s="85">
        <v>1400980846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452415865</v>
      </c>
      <c r="D16" s="64">
        <v>489373569</v>
      </c>
      <c r="E16" s="65">
        <f t="shared" si="0"/>
        <v>36957704</v>
      </c>
      <c r="F16" s="63">
        <v>478613033</v>
      </c>
      <c r="G16" s="64">
        <v>529634623</v>
      </c>
      <c r="H16" s="65">
        <f t="shared" si="1"/>
        <v>51021590</v>
      </c>
      <c r="I16" s="65">
        <v>560413930</v>
      </c>
      <c r="J16" s="30">
        <f t="shared" si="2"/>
        <v>8.16896728411591</v>
      </c>
      <c r="K16" s="31">
        <f t="shared" si="3"/>
        <v>10.660301011903284</v>
      </c>
      <c r="L16" s="84">
        <v>1325209694</v>
      </c>
      <c r="M16" s="85">
        <v>1400980846</v>
      </c>
      <c r="N16" s="32">
        <f t="shared" si="4"/>
        <v>2.788819321751807</v>
      </c>
      <c r="O16" s="31">
        <f t="shared" si="5"/>
        <v>3.6418477915436114</v>
      </c>
      <c r="P16" s="6"/>
      <c r="Q16" s="33"/>
    </row>
    <row r="17" spans="1:17" ht="12.75">
      <c r="A17" s="3"/>
      <c r="B17" s="29" t="s">
        <v>23</v>
      </c>
      <c r="C17" s="63">
        <v>392324297</v>
      </c>
      <c r="D17" s="64">
        <v>401503725</v>
      </c>
      <c r="E17" s="65">
        <f t="shared" si="0"/>
        <v>9179428</v>
      </c>
      <c r="F17" s="63">
        <v>418214647</v>
      </c>
      <c r="G17" s="64">
        <v>414780060</v>
      </c>
      <c r="H17" s="65">
        <f t="shared" si="1"/>
        <v>-3434587</v>
      </c>
      <c r="I17" s="65">
        <v>434090865</v>
      </c>
      <c r="J17" s="42">
        <f t="shared" si="2"/>
        <v>2.3397551643353864</v>
      </c>
      <c r="K17" s="31">
        <f t="shared" si="3"/>
        <v>-0.821249811463442</v>
      </c>
      <c r="L17" s="88">
        <v>1325209694</v>
      </c>
      <c r="M17" s="85">
        <v>1400980846</v>
      </c>
      <c r="N17" s="32">
        <f t="shared" si="4"/>
        <v>0.6926773960046205</v>
      </c>
      <c r="O17" s="31">
        <f t="shared" si="5"/>
        <v>-0.2451558855930283</v>
      </c>
      <c r="P17" s="6"/>
      <c r="Q17" s="33"/>
    </row>
    <row r="18" spans="1:17" ht="16.5">
      <c r="A18" s="3"/>
      <c r="B18" s="34" t="s">
        <v>24</v>
      </c>
      <c r="C18" s="66">
        <f>SUM(C13:C17)</f>
        <v>1279042828</v>
      </c>
      <c r="D18" s="67">
        <v>1325209694</v>
      </c>
      <c r="E18" s="68">
        <f t="shared" si="0"/>
        <v>46166866</v>
      </c>
      <c r="F18" s="66">
        <f>SUM(F13:F17)</f>
        <v>1354095063</v>
      </c>
      <c r="G18" s="67">
        <v>1400980846</v>
      </c>
      <c r="H18" s="68">
        <f t="shared" si="1"/>
        <v>46885783</v>
      </c>
      <c r="I18" s="68">
        <v>1474591997</v>
      </c>
      <c r="J18" s="43">
        <f t="shared" si="2"/>
        <v>3.609485545702149</v>
      </c>
      <c r="K18" s="36">
        <f t="shared" si="3"/>
        <v>3.462517830625899</v>
      </c>
      <c r="L18" s="89">
        <v>1325209694</v>
      </c>
      <c r="M18" s="87">
        <v>1400980846</v>
      </c>
      <c r="N18" s="37">
        <f t="shared" si="4"/>
        <v>3.483740438137785</v>
      </c>
      <c r="O18" s="36">
        <f t="shared" si="5"/>
        <v>3.3466398297925055</v>
      </c>
      <c r="P18" s="6"/>
      <c r="Q18" s="38"/>
    </row>
    <row r="19" spans="1:17" ht="16.5">
      <c r="A19" s="44"/>
      <c r="B19" s="45" t="s">
        <v>25</v>
      </c>
      <c r="C19" s="72">
        <f>C11-C18</f>
        <v>-46495149</v>
      </c>
      <c r="D19" s="73">
        <v>-65628321</v>
      </c>
      <c r="E19" s="74">
        <f t="shared" si="0"/>
        <v>-19133172</v>
      </c>
      <c r="F19" s="75">
        <f>F11-F18</f>
        <v>-37427485</v>
      </c>
      <c r="G19" s="76">
        <v>-36186921</v>
      </c>
      <c r="H19" s="77">
        <f t="shared" si="1"/>
        <v>1240564</v>
      </c>
      <c r="I19" s="77">
        <v>-12361531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36560000</v>
      </c>
      <c r="D22" s="64">
        <v>33365000</v>
      </c>
      <c r="E22" s="65">
        <f t="shared" si="0"/>
        <v>-3195000</v>
      </c>
      <c r="F22" s="63">
        <v>47470000</v>
      </c>
      <c r="G22" s="64">
        <v>41470000</v>
      </c>
      <c r="H22" s="65">
        <f t="shared" si="1"/>
        <v>-6000000</v>
      </c>
      <c r="I22" s="65">
        <v>45110000</v>
      </c>
      <c r="J22" s="30">
        <f t="shared" si="2"/>
        <v>-8.7390590809628</v>
      </c>
      <c r="K22" s="31">
        <f t="shared" si="3"/>
        <v>-12.639561828523277</v>
      </c>
      <c r="L22" s="84">
        <v>136454739</v>
      </c>
      <c r="M22" s="85">
        <v>134965174</v>
      </c>
      <c r="N22" s="32">
        <f t="shared" si="4"/>
        <v>-2.3414357195758515</v>
      </c>
      <c r="O22" s="31">
        <f t="shared" si="5"/>
        <v>-4.445591275272242</v>
      </c>
      <c r="P22" s="6"/>
      <c r="Q22" s="33"/>
    </row>
    <row r="23" spans="1:17" ht="12.75">
      <c r="A23" s="7"/>
      <c r="B23" s="29" t="s">
        <v>28</v>
      </c>
      <c r="C23" s="63">
        <v>16195000</v>
      </c>
      <c r="D23" s="64">
        <v>26517000</v>
      </c>
      <c r="E23" s="65">
        <f t="shared" si="0"/>
        <v>10322000</v>
      </c>
      <c r="F23" s="63">
        <v>16418000</v>
      </c>
      <c r="G23" s="64">
        <v>19418000</v>
      </c>
      <c r="H23" s="65">
        <f t="shared" si="1"/>
        <v>3000000</v>
      </c>
      <c r="I23" s="65">
        <v>30582000</v>
      </c>
      <c r="J23" s="30">
        <f t="shared" si="2"/>
        <v>63.73572090151281</v>
      </c>
      <c r="K23" s="31">
        <f t="shared" si="3"/>
        <v>18.272627603849433</v>
      </c>
      <c r="L23" s="84">
        <v>136454739</v>
      </c>
      <c r="M23" s="85">
        <v>134965174</v>
      </c>
      <c r="N23" s="32">
        <f t="shared" si="4"/>
        <v>7.564412988250998</v>
      </c>
      <c r="O23" s="31">
        <f t="shared" si="5"/>
        <v>2.222795637636121</v>
      </c>
      <c r="P23" s="6"/>
      <c r="Q23" s="33"/>
    </row>
    <row r="24" spans="1:17" ht="12.75">
      <c r="A24" s="7"/>
      <c r="B24" s="29" t="s">
        <v>29</v>
      </c>
      <c r="C24" s="63">
        <v>86343828</v>
      </c>
      <c r="D24" s="64">
        <v>76572739</v>
      </c>
      <c r="E24" s="65">
        <f t="shared" si="0"/>
        <v>-9771089</v>
      </c>
      <c r="F24" s="63">
        <v>86956696</v>
      </c>
      <c r="G24" s="64">
        <v>74077174</v>
      </c>
      <c r="H24" s="65">
        <f t="shared" si="1"/>
        <v>-12879522</v>
      </c>
      <c r="I24" s="65">
        <v>78027956</v>
      </c>
      <c r="J24" s="30">
        <f t="shared" si="2"/>
        <v>-11.316488076020907</v>
      </c>
      <c r="K24" s="31">
        <f t="shared" si="3"/>
        <v>-14.811420617913083</v>
      </c>
      <c r="L24" s="84">
        <v>136454739</v>
      </c>
      <c r="M24" s="85">
        <v>134965174</v>
      </c>
      <c r="N24" s="32">
        <f t="shared" si="4"/>
        <v>-7.1606813157291676</v>
      </c>
      <c r="O24" s="31">
        <f t="shared" si="5"/>
        <v>-9.542848438812815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136454739</v>
      </c>
      <c r="M25" s="85">
        <v>134965174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139098828</v>
      </c>
      <c r="D26" s="67">
        <v>136454739</v>
      </c>
      <c r="E26" s="68">
        <f t="shared" si="0"/>
        <v>-2644089</v>
      </c>
      <c r="F26" s="66">
        <f>SUM(F22:F24)</f>
        <v>150844696</v>
      </c>
      <c r="G26" s="67">
        <v>134965174</v>
      </c>
      <c r="H26" s="68">
        <f t="shared" si="1"/>
        <v>-15879522</v>
      </c>
      <c r="I26" s="68">
        <v>153719956</v>
      </c>
      <c r="J26" s="43">
        <f t="shared" si="2"/>
        <v>-1.9008707966971512</v>
      </c>
      <c r="K26" s="36">
        <f t="shared" si="3"/>
        <v>-10.527066858220856</v>
      </c>
      <c r="L26" s="89">
        <v>136454739</v>
      </c>
      <c r="M26" s="87">
        <v>134965174</v>
      </c>
      <c r="N26" s="37">
        <f t="shared" si="4"/>
        <v>-1.9377040470540199</v>
      </c>
      <c r="O26" s="36">
        <f t="shared" si="5"/>
        <v>-11.765644076448936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34587000</v>
      </c>
      <c r="D28" s="64">
        <v>36370652</v>
      </c>
      <c r="E28" s="65">
        <f t="shared" si="0"/>
        <v>1783652</v>
      </c>
      <c r="F28" s="63">
        <v>34200000</v>
      </c>
      <c r="G28" s="64">
        <v>30178261</v>
      </c>
      <c r="H28" s="65">
        <f t="shared" si="1"/>
        <v>-4021739</v>
      </c>
      <c r="I28" s="65">
        <v>19842261</v>
      </c>
      <c r="J28" s="30">
        <f t="shared" si="2"/>
        <v>5.157001185416486</v>
      </c>
      <c r="K28" s="31">
        <f t="shared" si="3"/>
        <v>-11.759470760233919</v>
      </c>
      <c r="L28" s="84">
        <v>136454739</v>
      </c>
      <c r="M28" s="85">
        <v>134965174</v>
      </c>
      <c r="N28" s="32">
        <f t="shared" si="4"/>
        <v>1.3071381859445719</v>
      </c>
      <c r="O28" s="31">
        <f t="shared" si="5"/>
        <v>-2.9798346349703517</v>
      </c>
      <c r="P28" s="6"/>
      <c r="Q28" s="33"/>
    </row>
    <row r="29" spans="1:17" ht="12.75">
      <c r="A29" s="7"/>
      <c r="B29" s="29" t="s">
        <v>33</v>
      </c>
      <c r="C29" s="63">
        <v>30700000</v>
      </c>
      <c r="D29" s="64">
        <v>30700000</v>
      </c>
      <c r="E29" s="65">
        <f t="shared" si="0"/>
        <v>0</v>
      </c>
      <c r="F29" s="63">
        <v>37108000</v>
      </c>
      <c r="G29" s="64">
        <v>27578261</v>
      </c>
      <c r="H29" s="65">
        <f t="shared" si="1"/>
        <v>-9529739</v>
      </c>
      <c r="I29" s="65">
        <v>29828261</v>
      </c>
      <c r="J29" s="30">
        <f t="shared" si="2"/>
        <v>0</v>
      </c>
      <c r="K29" s="31">
        <f t="shared" si="3"/>
        <v>-25.681090330925947</v>
      </c>
      <c r="L29" s="84">
        <v>136454739</v>
      </c>
      <c r="M29" s="85">
        <v>134965174</v>
      </c>
      <c r="N29" s="32">
        <f t="shared" si="4"/>
        <v>0</v>
      </c>
      <c r="O29" s="31">
        <f t="shared" si="5"/>
        <v>-7.060887425670269</v>
      </c>
      <c r="P29" s="6"/>
      <c r="Q29" s="33"/>
    </row>
    <row r="30" spans="1:17" ht="12.75">
      <c r="A30" s="7"/>
      <c r="B30" s="29" t="s">
        <v>34</v>
      </c>
      <c r="C30" s="63">
        <v>3500000</v>
      </c>
      <c r="D30" s="64">
        <v>1500000</v>
      </c>
      <c r="E30" s="65">
        <f t="shared" si="0"/>
        <v>-2000000</v>
      </c>
      <c r="F30" s="63">
        <v>3500000</v>
      </c>
      <c r="G30" s="64">
        <v>3500000</v>
      </c>
      <c r="H30" s="65">
        <f t="shared" si="1"/>
        <v>0</v>
      </c>
      <c r="I30" s="65">
        <v>0</v>
      </c>
      <c r="J30" s="30">
        <f t="shared" si="2"/>
        <v>-57.14285714285714</v>
      </c>
      <c r="K30" s="31">
        <f t="shared" si="3"/>
        <v>0</v>
      </c>
      <c r="L30" s="84">
        <v>136454739</v>
      </c>
      <c r="M30" s="85">
        <v>134965174</v>
      </c>
      <c r="N30" s="32">
        <f t="shared" si="4"/>
        <v>-1.4656874613933342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16336828</v>
      </c>
      <c r="D31" s="64">
        <v>9663478</v>
      </c>
      <c r="E31" s="65">
        <f t="shared" si="0"/>
        <v>-6673350</v>
      </c>
      <c r="F31" s="63">
        <v>12566696</v>
      </c>
      <c r="G31" s="64">
        <v>11717391</v>
      </c>
      <c r="H31" s="65">
        <f t="shared" si="1"/>
        <v>-849305</v>
      </c>
      <c r="I31" s="65">
        <v>19717391</v>
      </c>
      <c r="J31" s="30">
        <f t="shared" si="2"/>
        <v>-40.84850498517827</v>
      </c>
      <c r="K31" s="31">
        <f t="shared" si="3"/>
        <v>-6.758379449936562</v>
      </c>
      <c r="L31" s="84">
        <v>136454739</v>
      </c>
      <c r="M31" s="85">
        <v>134965174</v>
      </c>
      <c r="N31" s="32">
        <f t="shared" si="4"/>
        <v>-4.890522710244603</v>
      </c>
      <c r="O31" s="31">
        <f t="shared" si="5"/>
        <v>-0.6292771496741819</v>
      </c>
      <c r="P31" s="6"/>
      <c r="Q31" s="33"/>
    </row>
    <row r="32" spans="1:17" ht="12.75">
      <c r="A32" s="7"/>
      <c r="B32" s="29" t="s">
        <v>36</v>
      </c>
      <c r="C32" s="63">
        <v>53975000</v>
      </c>
      <c r="D32" s="64">
        <v>58220609</v>
      </c>
      <c r="E32" s="65">
        <f t="shared" si="0"/>
        <v>4245609</v>
      </c>
      <c r="F32" s="63">
        <v>63470000</v>
      </c>
      <c r="G32" s="64">
        <v>61991261</v>
      </c>
      <c r="H32" s="65">
        <f t="shared" si="1"/>
        <v>-1478739</v>
      </c>
      <c r="I32" s="65">
        <v>84332043</v>
      </c>
      <c r="J32" s="30">
        <f t="shared" si="2"/>
        <v>7.865880500231588</v>
      </c>
      <c r="K32" s="31">
        <f t="shared" si="3"/>
        <v>-2.3298235386796913</v>
      </c>
      <c r="L32" s="84">
        <v>136454739</v>
      </c>
      <c r="M32" s="85">
        <v>134965174</v>
      </c>
      <c r="N32" s="32">
        <f t="shared" si="4"/>
        <v>3.1113679386393462</v>
      </c>
      <c r="O32" s="31">
        <f t="shared" si="5"/>
        <v>-1.0956448661341334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139098828</v>
      </c>
      <c r="D33" s="82">
        <v>136454739</v>
      </c>
      <c r="E33" s="83">
        <f t="shared" si="0"/>
        <v>-2644089</v>
      </c>
      <c r="F33" s="81">
        <f>SUM(F28:F32)</f>
        <v>150844696</v>
      </c>
      <c r="G33" s="82">
        <v>134965174</v>
      </c>
      <c r="H33" s="83">
        <f t="shared" si="1"/>
        <v>-15879522</v>
      </c>
      <c r="I33" s="83">
        <v>153719956</v>
      </c>
      <c r="J33" s="58">
        <f t="shared" si="2"/>
        <v>-1.9008707966971512</v>
      </c>
      <c r="K33" s="59">
        <f t="shared" si="3"/>
        <v>-10.527066858220856</v>
      </c>
      <c r="L33" s="96">
        <v>136454739</v>
      </c>
      <c r="M33" s="97">
        <v>134965174</v>
      </c>
      <c r="N33" s="60">
        <f t="shared" si="4"/>
        <v>-1.9377040470540199</v>
      </c>
      <c r="O33" s="59">
        <f t="shared" si="5"/>
        <v>-11.765644076448936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123255505</v>
      </c>
      <c r="D8" s="64">
        <v>135625634</v>
      </c>
      <c r="E8" s="65">
        <f>($D8-$C8)</f>
        <v>12370129</v>
      </c>
      <c r="F8" s="63">
        <v>129911305</v>
      </c>
      <c r="G8" s="64">
        <v>142271291</v>
      </c>
      <c r="H8" s="65">
        <f>($G8-$F8)</f>
        <v>12359986</v>
      </c>
      <c r="I8" s="65">
        <v>149242584</v>
      </c>
      <c r="J8" s="30">
        <f>IF($C8=0,0,($E8/$C8)*100)</f>
        <v>10.036167552921874</v>
      </c>
      <c r="K8" s="31">
        <f>IF($F8=0,0,($H8/$F8)*100)</f>
        <v>9.514172765795864</v>
      </c>
      <c r="L8" s="84">
        <v>944601612</v>
      </c>
      <c r="M8" s="85">
        <v>1006564204</v>
      </c>
      <c r="N8" s="32">
        <f>IF($L8=0,0,($E8/$L8)*100)</f>
        <v>1.3095604372100098</v>
      </c>
      <c r="O8" s="31">
        <f>IF($M8=0,0,($H8/$M8)*100)</f>
        <v>1.2279381633960826</v>
      </c>
      <c r="P8" s="6"/>
      <c r="Q8" s="33"/>
    </row>
    <row r="9" spans="1:17" ht="12.75">
      <c r="A9" s="3"/>
      <c r="B9" s="29" t="s">
        <v>16</v>
      </c>
      <c r="C9" s="63">
        <v>558865864</v>
      </c>
      <c r="D9" s="64">
        <v>565327618</v>
      </c>
      <c r="E9" s="65">
        <f>($D9-$C9)</f>
        <v>6461754</v>
      </c>
      <c r="F9" s="63">
        <v>590441212</v>
      </c>
      <c r="G9" s="64">
        <v>600008556</v>
      </c>
      <c r="H9" s="65">
        <f>($G9-$F9)</f>
        <v>9567344</v>
      </c>
      <c r="I9" s="65">
        <v>636831849</v>
      </c>
      <c r="J9" s="30">
        <f>IF($C9=0,0,($E9/$C9)*100)</f>
        <v>1.1562262818757525</v>
      </c>
      <c r="K9" s="31">
        <f>IF($F9=0,0,($H9/$F9)*100)</f>
        <v>1.620371987177616</v>
      </c>
      <c r="L9" s="84">
        <v>944601612</v>
      </c>
      <c r="M9" s="85">
        <v>1006564204</v>
      </c>
      <c r="N9" s="32">
        <f>IF($L9=0,0,($E9/$L9)*100)</f>
        <v>0.6840718793945907</v>
      </c>
      <c r="O9" s="31">
        <f>IF($M9=0,0,($H9/$M9)*100)</f>
        <v>0.9504951558956889</v>
      </c>
      <c r="P9" s="6"/>
      <c r="Q9" s="33"/>
    </row>
    <row r="10" spans="1:17" ht="12.75">
      <c r="A10" s="3"/>
      <c r="B10" s="29" t="s">
        <v>17</v>
      </c>
      <c r="C10" s="63">
        <v>264365249</v>
      </c>
      <c r="D10" s="64">
        <v>243648360</v>
      </c>
      <c r="E10" s="65">
        <f aca="true" t="shared" si="0" ref="E10:E33">($D10-$C10)</f>
        <v>-20716889</v>
      </c>
      <c r="F10" s="63">
        <v>286958133</v>
      </c>
      <c r="G10" s="64">
        <v>264284357</v>
      </c>
      <c r="H10" s="65">
        <f aca="true" t="shared" si="1" ref="H10:H33">($G10-$F10)</f>
        <v>-22673776</v>
      </c>
      <c r="I10" s="65">
        <v>292496778</v>
      </c>
      <c r="J10" s="30">
        <f aca="true" t="shared" si="2" ref="J10:J33">IF($C10=0,0,($E10/$C10)*100)</f>
        <v>-7.836464542281804</v>
      </c>
      <c r="K10" s="31">
        <f aca="true" t="shared" si="3" ref="K10:K33">IF($F10=0,0,($H10/$F10)*100)</f>
        <v>-7.901423027449095</v>
      </c>
      <c r="L10" s="84">
        <v>944601612</v>
      </c>
      <c r="M10" s="85">
        <v>1006564204</v>
      </c>
      <c r="N10" s="32">
        <f aca="true" t="shared" si="4" ref="N10:N33">IF($L10=0,0,($E10/$L10)*100)</f>
        <v>-2.19318797859515</v>
      </c>
      <c r="O10" s="31">
        <f aca="true" t="shared" si="5" ref="O10:O33">IF($M10=0,0,($H10/$M10)*100)</f>
        <v>-2.2525911322791288</v>
      </c>
      <c r="P10" s="6"/>
      <c r="Q10" s="33"/>
    </row>
    <row r="11" spans="1:17" ht="16.5">
      <c r="A11" s="7"/>
      <c r="B11" s="34" t="s">
        <v>18</v>
      </c>
      <c r="C11" s="66">
        <f>SUM(C8:C10)</f>
        <v>946486618</v>
      </c>
      <c r="D11" s="67">
        <v>944601612</v>
      </c>
      <c r="E11" s="68">
        <f t="shared" si="0"/>
        <v>-1885006</v>
      </c>
      <c r="F11" s="66">
        <f>SUM(F8:F10)</f>
        <v>1007310650</v>
      </c>
      <c r="G11" s="67">
        <v>1006564204</v>
      </c>
      <c r="H11" s="68">
        <f t="shared" si="1"/>
        <v>-746446</v>
      </c>
      <c r="I11" s="68">
        <v>1078571211</v>
      </c>
      <c r="J11" s="35">
        <f t="shared" si="2"/>
        <v>-0.19915823046533554</v>
      </c>
      <c r="K11" s="36">
        <f t="shared" si="3"/>
        <v>-0.07410285992707413</v>
      </c>
      <c r="L11" s="86">
        <v>944601612</v>
      </c>
      <c r="M11" s="87">
        <v>1006564204</v>
      </c>
      <c r="N11" s="37">
        <f t="shared" si="4"/>
        <v>-0.1995556619905493</v>
      </c>
      <c r="O11" s="36">
        <f t="shared" si="5"/>
        <v>-0.07415781298735714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220019731</v>
      </c>
      <c r="D13" s="64">
        <v>215770342</v>
      </c>
      <c r="E13" s="65">
        <f t="shared" si="0"/>
        <v>-4249389</v>
      </c>
      <c r="F13" s="63">
        <v>233165985</v>
      </c>
      <c r="G13" s="64">
        <v>226662542</v>
      </c>
      <c r="H13" s="65">
        <f t="shared" si="1"/>
        <v>-6503443</v>
      </c>
      <c r="I13" s="65">
        <v>237724630</v>
      </c>
      <c r="J13" s="30">
        <f t="shared" si="2"/>
        <v>-1.9313672372411</v>
      </c>
      <c r="K13" s="31">
        <f t="shared" si="3"/>
        <v>-2.7891902843375718</v>
      </c>
      <c r="L13" s="84">
        <v>965948387</v>
      </c>
      <c r="M13" s="85">
        <v>1005277184</v>
      </c>
      <c r="N13" s="32">
        <f t="shared" si="4"/>
        <v>-0.43991884630581196</v>
      </c>
      <c r="O13" s="31">
        <f t="shared" si="5"/>
        <v>-0.6469303296154386</v>
      </c>
      <c r="P13" s="6"/>
      <c r="Q13" s="33"/>
    </row>
    <row r="14" spans="1:17" ht="12.75">
      <c r="A14" s="3"/>
      <c r="B14" s="29" t="s">
        <v>21</v>
      </c>
      <c r="C14" s="63">
        <v>156960695</v>
      </c>
      <c r="D14" s="64">
        <v>158355796</v>
      </c>
      <c r="E14" s="65">
        <f t="shared" si="0"/>
        <v>1395101</v>
      </c>
      <c r="F14" s="63">
        <v>163493107</v>
      </c>
      <c r="G14" s="64">
        <v>166728545</v>
      </c>
      <c r="H14" s="65">
        <f t="shared" si="1"/>
        <v>3235438</v>
      </c>
      <c r="I14" s="65">
        <v>175549677</v>
      </c>
      <c r="J14" s="30">
        <f t="shared" si="2"/>
        <v>0.8888218798980216</v>
      </c>
      <c r="K14" s="31">
        <f t="shared" si="3"/>
        <v>1.9789445924469466</v>
      </c>
      <c r="L14" s="84">
        <v>965948387</v>
      </c>
      <c r="M14" s="85">
        <v>1005277184</v>
      </c>
      <c r="N14" s="32">
        <f t="shared" si="4"/>
        <v>0.1444281101118501</v>
      </c>
      <c r="O14" s="31">
        <f t="shared" si="5"/>
        <v>0.32184536280095266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965948387</v>
      </c>
      <c r="M15" s="85">
        <v>1005277184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359244573</v>
      </c>
      <c r="D16" s="64">
        <v>363306696</v>
      </c>
      <c r="E16" s="65">
        <f t="shared" si="0"/>
        <v>4062123</v>
      </c>
      <c r="F16" s="63">
        <v>378073982</v>
      </c>
      <c r="G16" s="64">
        <v>388150882</v>
      </c>
      <c r="H16" s="65">
        <f t="shared" si="1"/>
        <v>10076900</v>
      </c>
      <c r="I16" s="65">
        <v>414694535</v>
      </c>
      <c r="J16" s="30">
        <f t="shared" si="2"/>
        <v>1.130740254773452</v>
      </c>
      <c r="K16" s="31">
        <f t="shared" si="3"/>
        <v>2.6653249045844154</v>
      </c>
      <c r="L16" s="84">
        <v>965948387</v>
      </c>
      <c r="M16" s="85">
        <v>1005277184</v>
      </c>
      <c r="N16" s="32">
        <f t="shared" si="4"/>
        <v>0.4205320961936655</v>
      </c>
      <c r="O16" s="31">
        <f t="shared" si="5"/>
        <v>1.0024001499669966</v>
      </c>
      <c r="P16" s="6"/>
      <c r="Q16" s="33"/>
    </row>
    <row r="17" spans="1:17" ht="12.75">
      <c r="A17" s="3"/>
      <c r="B17" s="29" t="s">
        <v>23</v>
      </c>
      <c r="C17" s="63">
        <v>206045129</v>
      </c>
      <c r="D17" s="64">
        <v>228515553</v>
      </c>
      <c r="E17" s="65">
        <f t="shared" si="0"/>
        <v>22470424</v>
      </c>
      <c r="F17" s="63">
        <v>217289594</v>
      </c>
      <c r="G17" s="64">
        <v>223735215</v>
      </c>
      <c r="H17" s="65">
        <f t="shared" si="1"/>
        <v>6445621</v>
      </c>
      <c r="I17" s="65">
        <v>241372461</v>
      </c>
      <c r="J17" s="42">
        <f t="shared" si="2"/>
        <v>10.905583698608085</v>
      </c>
      <c r="K17" s="31">
        <f t="shared" si="3"/>
        <v>2.9663735300642147</v>
      </c>
      <c r="L17" s="88">
        <v>965948387</v>
      </c>
      <c r="M17" s="85">
        <v>1005277184</v>
      </c>
      <c r="N17" s="32">
        <f t="shared" si="4"/>
        <v>2.326255139758311</v>
      </c>
      <c r="O17" s="31">
        <f t="shared" si="5"/>
        <v>0.6411784831674843</v>
      </c>
      <c r="P17" s="6"/>
      <c r="Q17" s="33"/>
    </row>
    <row r="18" spans="1:17" ht="16.5">
      <c r="A18" s="3"/>
      <c r="B18" s="34" t="s">
        <v>24</v>
      </c>
      <c r="C18" s="66">
        <f>SUM(C13:C17)</f>
        <v>942270128</v>
      </c>
      <c r="D18" s="67">
        <v>965948387</v>
      </c>
      <c r="E18" s="68">
        <f t="shared" si="0"/>
        <v>23678259</v>
      </c>
      <c r="F18" s="66">
        <f>SUM(F13:F17)</f>
        <v>992022668</v>
      </c>
      <c r="G18" s="67">
        <v>1005277184</v>
      </c>
      <c r="H18" s="68">
        <f t="shared" si="1"/>
        <v>13254516</v>
      </c>
      <c r="I18" s="68">
        <v>1069341303</v>
      </c>
      <c r="J18" s="43">
        <f t="shared" si="2"/>
        <v>2.5128950071098934</v>
      </c>
      <c r="K18" s="36">
        <f t="shared" si="3"/>
        <v>1.3361101946109966</v>
      </c>
      <c r="L18" s="89">
        <v>965948387</v>
      </c>
      <c r="M18" s="87">
        <v>1005277184</v>
      </c>
      <c r="N18" s="37">
        <f t="shared" si="4"/>
        <v>2.4512964997580147</v>
      </c>
      <c r="O18" s="36">
        <f t="shared" si="5"/>
        <v>1.3184936663199949</v>
      </c>
      <c r="P18" s="6"/>
      <c r="Q18" s="38"/>
    </row>
    <row r="19" spans="1:17" ht="16.5">
      <c r="A19" s="44"/>
      <c r="B19" s="45" t="s">
        <v>25</v>
      </c>
      <c r="C19" s="72">
        <f>C11-C18</f>
        <v>4216490</v>
      </c>
      <c r="D19" s="73">
        <v>-21346775</v>
      </c>
      <c r="E19" s="74">
        <f t="shared" si="0"/>
        <v>-25563265</v>
      </c>
      <c r="F19" s="75">
        <f>F11-F18</f>
        <v>15287982</v>
      </c>
      <c r="G19" s="76">
        <v>1287020</v>
      </c>
      <c r="H19" s="77">
        <f t="shared" si="1"/>
        <v>-14000962</v>
      </c>
      <c r="I19" s="77">
        <v>9229908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79691405</v>
      </c>
      <c r="M22" s="85">
        <v>67587500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23968000</v>
      </c>
      <c r="D23" s="64">
        <v>14052405</v>
      </c>
      <c r="E23" s="65">
        <f t="shared" si="0"/>
        <v>-9915595</v>
      </c>
      <c r="F23" s="63">
        <v>29164000</v>
      </c>
      <c r="G23" s="64">
        <v>0</v>
      </c>
      <c r="H23" s="65">
        <f t="shared" si="1"/>
        <v>-29164000</v>
      </c>
      <c r="I23" s="65">
        <v>0</v>
      </c>
      <c r="J23" s="30">
        <f t="shared" si="2"/>
        <v>-41.37013935246996</v>
      </c>
      <c r="K23" s="31">
        <f t="shared" si="3"/>
        <v>-100</v>
      </c>
      <c r="L23" s="84">
        <v>79691405</v>
      </c>
      <c r="M23" s="85">
        <v>67587500</v>
      </c>
      <c r="N23" s="32">
        <f t="shared" si="4"/>
        <v>-12.442489877045084</v>
      </c>
      <c r="O23" s="31">
        <f t="shared" si="5"/>
        <v>-43.149990752727945</v>
      </c>
      <c r="P23" s="6"/>
      <c r="Q23" s="33"/>
    </row>
    <row r="24" spans="1:17" ht="12.75">
      <c r="A24" s="7"/>
      <c r="B24" s="29" t="s">
        <v>29</v>
      </c>
      <c r="C24" s="63">
        <v>55995000</v>
      </c>
      <c r="D24" s="64">
        <v>65639000</v>
      </c>
      <c r="E24" s="65">
        <f t="shared" si="0"/>
        <v>9644000</v>
      </c>
      <c r="F24" s="63">
        <v>59158000</v>
      </c>
      <c r="G24" s="64">
        <v>67587500</v>
      </c>
      <c r="H24" s="65">
        <f t="shared" si="1"/>
        <v>8429500</v>
      </c>
      <c r="I24" s="65">
        <v>72739400</v>
      </c>
      <c r="J24" s="30">
        <f t="shared" si="2"/>
        <v>17.222966336280024</v>
      </c>
      <c r="K24" s="31">
        <f t="shared" si="3"/>
        <v>14.249129449947597</v>
      </c>
      <c r="L24" s="84">
        <v>79691405</v>
      </c>
      <c r="M24" s="85">
        <v>67587500</v>
      </c>
      <c r="N24" s="32">
        <f t="shared" si="4"/>
        <v>12.101681479953829</v>
      </c>
      <c r="O24" s="31">
        <f t="shared" si="5"/>
        <v>12.471980765674125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79691405</v>
      </c>
      <c r="M25" s="85">
        <v>67587500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79963000</v>
      </c>
      <c r="D26" s="67">
        <v>79691405</v>
      </c>
      <c r="E26" s="68">
        <f t="shared" si="0"/>
        <v>-271595</v>
      </c>
      <c r="F26" s="66">
        <f>SUM(F22:F24)</f>
        <v>88322000</v>
      </c>
      <c r="G26" s="67">
        <v>67587500</v>
      </c>
      <c r="H26" s="68">
        <f t="shared" si="1"/>
        <v>-20734500</v>
      </c>
      <c r="I26" s="68">
        <v>72739400</v>
      </c>
      <c r="J26" s="43">
        <f t="shared" si="2"/>
        <v>-0.33965083851281214</v>
      </c>
      <c r="K26" s="36">
        <f t="shared" si="3"/>
        <v>-23.476030886981725</v>
      </c>
      <c r="L26" s="89">
        <v>79691405</v>
      </c>
      <c r="M26" s="87">
        <v>67587500</v>
      </c>
      <c r="N26" s="37">
        <f t="shared" si="4"/>
        <v>-0.3408083970912547</v>
      </c>
      <c r="O26" s="36">
        <f t="shared" si="5"/>
        <v>-30.678009987053816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11500000</v>
      </c>
      <c r="D28" s="64">
        <v>9825000</v>
      </c>
      <c r="E28" s="65">
        <f t="shared" si="0"/>
        <v>-1675000</v>
      </c>
      <c r="F28" s="63">
        <v>10600000</v>
      </c>
      <c r="G28" s="64">
        <v>11780000</v>
      </c>
      <c r="H28" s="65">
        <f t="shared" si="1"/>
        <v>1180000</v>
      </c>
      <c r="I28" s="65">
        <v>12345440</v>
      </c>
      <c r="J28" s="30">
        <f t="shared" si="2"/>
        <v>-14.565217391304348</v>
      </c>
      <c r="K28" s="31">
        <f t="shared" si="3"/>
        <v>11.132075471698114</v>
      </c>
      <c r="L28" s="84">
        <v>79691405</v>
      </c>
      <c r="M28" s="85">
        <v>67587500</v>
      </c>
      <c r="N28" s="32">
        <f t="shared" si="4"/>
        <v>-2.1018577850396793</v>
      </c>
      <c r="O28" s="31">
        <f t="shared" si="5"/>
        <v>1.7458849639356389</v>
      </c>
      <c r="P28" s="6"/>
      <c r="Q28" s="33"/>
    </row>
    <row r="29" spans="1:17" ht="12.75">
      <c r="A29" s="7"/>
      <c r="B29" s="29" t="s">
        <v>33</v>
      </c>
      <c r="C29" s="63">
        <v>21800000</v>
      </c>
      <c r="D29" s="64">
        <v>22000000</v>
      </c>
      <c r="E29" s="65">
        <f t="shared" si="0"/>
        <v>200000</v>
      </c>
      <c r="F29" s="63">
        <v>27004000</v>
      </c>
      <c r="G29" s="64">
        <v>21741000</v>
      </c>
      <c r="H29" s="65">
        <f t="shared" si="1"/>
        <v>-5263000</v>
      </c>
      <c r="I29" s="65">
        <v>18000000</v>
      </c>
      <c r="J29" s="30">
        <f t="shared" si="2"/>
        <v>0.9174311926605505</v>
      </c>
      <c r="K29" s="31">
        <f t="shared" si="3"/>
        <v>-19.489705228854984</v>
      </c>
      <c r="L29" s="84">
        <v>79691405</v>
      </c>
      <c r="M29" s="85">
        <v>67587500</v>
      </c>
      <c r="N29" s="32">
        <f t="shared" si="4"/>
        <v>0.2509680937360811</v>
      </c>
      <c r="O29" s="31">
        <f t="shared" si="5"/>
        <v>-7.786942851858701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79691405</v>
      </c>
      <c r="M30" s="85">
        <v>67587500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34695000</v>
      </c>
      <c r="D31" s="64">
        <v>29749000</v>
      </c>
      <c r="E31" s="65">
        <f t="shared" si="0"/>
        <v>-4946000</v>
      </c>
      <c r="F31" s="63">
        <v>36554000</v>
      </c>
      <c r="G31" s="64">
        <v>22000000</v>
      </c>
      <c r="H31" s="65">
        <f t="shared" si="1"/>
        <v>-14554000</v>
      </c>
      <c r="I31" s="65">
        <v>29698000</v>
      </c>
      <c r="J31" s="30">
        <f t="shared" si="2"/>
        <v>-14.255656434644761</v>
      </c>
      <c r="K31" s="31">
        <f t="shared" si="3"/>
        <v>-39.81506811840018</v>
      </c>
      <c r="L31" s="84">
        <v>79691405</v>
      </c>
      <c r="M31" s="85">
        <v>67587500</v>
      </c>
      <c r="N31" s="32">
        <f t="shared" si="4"/>
        <v>-6.206440958093285</v>
      </c>
      <c r="O31" s="31">
        <f t="shared" si="5"/>
        <v>-21.53356759755872</v>
      </c>
      <c r="P31" s="6"/>
      <c r="Q31" s="33"/>
    </row>
    <row r="32" spans="1:17" ht="12.75">
      <c r="A32" s="7"/>
      <c r="B32" s="29" t="s">
        <v>36</v>
      </c>
      <c r="C32" s="63">
        <v>11968000</v>
      </c>
      <c r="D32" s="64">
        <v>18117405</v>
      </c>
      <c r="E32" s="65">
        <f t="shared" si="0"/>
        <v>6149405</v>
      </c>
      <c r="F32" s="63">
        <v>14164000</v>
      </c>
      <c r="G32" s="64">
        <v>12066500</v>
      </c>
      <c r="H32" s="65">
        <f t="shared" si="1"/>
        <v>-2097500</v>
      </c>
      <c r="I32" s="65">
        <v>12695960</v>
      </c>
      <c r="J32" s="30">
        <f t="shared" si="2"/>
        <v>51.38206049465241</v>
      </c>
      <c r="K32" s="31">
        <f t="shared" si="3"/>
        <v>-14.808669867269133</v>
      </c>
      <c r="L32" s="84">
        <v>79691405</v>
      </c>
      <c r="M32" s="85">
        <v>67587500</v>
      </c>
      <c r="N32" s="32">
        <f t="shared" si="4"/>
        <v>7.716522252305628</v>
      </c>
      <c r="O32" s="31">
        <f t="shared" si="5"/>
        <v>-3.1033845015720365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79963000</v>
      </c>
      <c r="D33" s="82">
        <v>79691405</v>
      </c>
      <c r="E33" s="83">
        <f t="shared" si="0"/>
        <v>-271595</v>
      </c>
      <c r="F33" s="81">
        <f>SUM(F28:F32)</f>
        <v>88322000</v>
      </c>
      <c r="G33" s="82">
        <v>67587500</v>
      </c>
      <c r="H33" s="83">
        <f t="shared" si="1"/>
        <v>-20734500</v>
      </c>
      <c r="I33" s="83">
        <v>72739400</v>
      </c>
      <c r="J33" s="58">
        <f t="shared" si="2"/>
        <v>-0.33965083851281214</v>
      </c>
      <c r="K33" s="59">
        <f t="shared" si="3"/>
        <v>-23.476030886981725</v>
      </c>
      <c r="L33" s="96">
        <v>79691405</v>
      </c>
      <c r="M33" s="97">
        <v>67587500</v>
      </c>
      <c r="N33" s="60">
        <f t="shared" si="4"/>
        <v>-0.3408083970912547</v>
      </c>
      <c r="O33" s="59">
        <f t="shared" si="5"/>
        <v>-30.678009987053816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417763249</v>
      </c>
      <c r="M8" s="85">
        <v>415445580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0</v>
      </c>
      <c r="D9" s="64">
        <v>0</v>
      </c>
      <c r="E9" s="65">
        <f>($D9-$C9)</f>
        <v>0</v>
      </c>
      <c r="F9" s="63">
        <v>0</v>
      </c>
      <c r="G9" s="64">
        <v>0</v>
      </c>
      <c r="H9" s="65">
        <f>($G9-$F9)</f>
        <v>0</v>
      </c>
      <c r="I9" s="65">
        <v>0</v>
      </c>
      <c r="J9" s="30">
        <f>IF($C9=0,0,($E9/$C9)*100)</f>
        <v>0</v>
      </c>
      <c r="K9" s="31">
        <f>IF($F9=0,0,($H9/$F9)*100)</f>
        <v>0</v>
      </c>
      <c r="L9" s="84">
        <v>417763249</v>
      </c>
      <c r="M9" s="85">
        <v>415445580</v>
      </c>
      <c r="N9" s="32">
        <f>IF($L9=0,0,($E9/$L9)*100)</f>
        <v>0</v>
      </c>
      <c r="O9" s="31">
        <f>IF($M9=0,0,($H9/$M9)*100)</f>
        <v>0</v>
      </c>
      <c r="P9" s="6"/>
      <c r="Q9" s="33"/>
    </row>
    <row r="10" spans="1:17" ht="12.75">
      <c r="A10" s="3"/>
      <c r="B10" s="29" t="s">
        <v>17</v>
      </c>
      <c r="C10" s="63">
        <v>420054071</v>
      </c>
      <c r="D10" s="64">
        <v>417763249</v>
      </c>
      <c r="E10" s="65">
        <f aca="true" t="shared" si="0" ref="E10:E33">($D10-$C10)</f>
        <v>-2290822</v>
      </c>
      <c r="F10" s="63">
        <v>419444641</v>
      </c>
      <c r="G10" s="64">
        <v>415445580</v>
      </c>
      <c r="H10" s="65">
        <f aca="true" t="shared" si="1" ref="H10:H33">($G10-$F10)</f>
        <v>-3999061</v>
      </c>
      <c r="I10" s="65">
        <v>429392972</v>
      </c>
      <c r="J10" s="30">
        <f aca="true" t="shared" si="2" ref="J10:J33">IF($C10=0,0,($E10/$C10)*100)</f>
        <v>-0.5453635991543575</v>
      </c>
      <c r="K10" s="31">
        <f aca="true" t="shared" si="3" ref="K10:K33">IF($F10=0,0,($H10/$F10)*100)</f>
        <v>-0.9534180697757442</v>
      </c>
      <c r="L10" s="84">
        <v>417763249</v>
      </c>
      <c r="M10" s="85">
        <v>415445580</v>
      </c>
      <c r="N10" s="32">
        <f aca="true" t="shared" si="4" ref="N10:N33">IF($L10=0,0,($E10/$L10)*100)</f>
        <v>-0.5483541229353087</v>
      </c>
      <c r="O10" s="31">
        <f aca="true" t="shared" si="5" ref="O10:O33">IF($M10=0,0,($H10/$M10)*100)</f>
        <v>-0.9625956304553775</v>
      </c>
      <c r="P10" s="6"/>
      <c r="Q10" s="33"/>
    </row>
    <row r="11" spans="1:17" ht="16.5">
      <c r="A11" s="7"/>
      <c r="B11" s="34" t="s">
        <v>18</v>
      </c>
      <c r="C11" s="66">
        <f>SUM(C8:C10)</f>
        <v>420054071</v>
      </c>
      <c r="D11" s="67">
        <v>417763249</v>
      </c>
      <c r="E11" s="68">
        <f t="shared" si="0"/>
        <v>-2290822</v>
      </c>
      <c r="F11" s="66">
        <f>SUM(F8:F10)</f>
        <v>419444641</v>
      </c>
      <c r="G11" s="67">
        <v>415445580</v>
      </c>
      <c r="H11" s="68">
        <f t="shared" si="1"/>
        <v>-3999061</v>
      </c>
      <c r="I11" s="68">
        <v>429392972</v>
      </c>
      <c r="J11" s="35">
        <f t="shared" si="2"/>
        <v>-0.5453635991543575</v>
      </c>
      <c r="K11" s="36">
        <f t="shared" si="3"/>
        <v>-0.9534180697757442</v>
      </c>
      <c r="L11" s="86">
        <v>417763249</v>
      </c>
      <c r="M11" s="87">
        <v>415445580</v>
      </c>
      <c r="N11" s="37">
        <f t="shared" si="4"/>
        <v>-0.5483541229353087</v>
      </c>
      <c r="O11" s="36">
        <f t="shared" si="5"/>
        <v>-0.9625956304553775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293312493</v>
      </c>
      <c r="D13" s="64">
        <v>274643831</v>
      </c>
      <c r="E13" s="65">
        <f t="shared" si="0"/>
        <v>-18668662</v>
      </c>
      <c r="F13" s="63">
        <v>311714883</v>
      </c>
      <c r="G13" s="64">
        <v>287002800</v>
      </c>
      <c r="H13" s="65">
        <f t="shared" si="1"/>
        <v>-24712083</v>
      </c>
      <c r="I13" s="65">
        <v>299917925</v>
      </c>
      <c r="J13" s="30">
        <f t="shared" si="2"/>
        <v>-6.364768786033263</v>
      </c>
      <c r="K13" s="31">
        <f t="shared" si="3"/>
        <v>-7.927784121876528</v>
      </c>
      <c r="L13" s="84">
        <v>417261171</v>
      </c>
      <c r="M13" s="85">
        <v>418283709</v>
      </c>
      <c r="N13" s="32">
        <f t="shared" si="4"/>
        <v>-4.474095194445975</v>
      </c>
      <c r="O13" s="31">
        <f t="shared" si="5"/>
        <v>-5.907971663319071</v>
      </c>
      <c r="P13" s="6"/>
      <c r="Q13" s="33"/>
    </row>
    <row r="14" spans="1:17" ht="12.75">
      <c r="A14" s="3"/>
      <c r="B14" s="29" t="s">
        <v>21</v>
      </c>
      <c r="C14" s="63">
        <v>0</v>
      </c>
      <c r="D14" s="64">
        <v>0</v>
      </c>
      <c r="E14" s="65">
        <f t="shared" si="0"/>
        <v>0</v>
      </c>
      <c r="F14" s="63">
        <v>0</v>
      </c>
      <c r="G14" s="64">
        <v>0</v>
      </c>
      <c r="H14" s="65">
        <f t="shared" si="1"/>
        <v>0</v>
      </c>
      <c r="I14" s="65">
        <v>0</v>
      </c>
      <c r="J14" s="30">
        <f t="shared" si="2"/>
        <v>0</v>
      </c>
      <c r="K14" s="31">
        <f t="shared" si="3"/>
        <v>0</v>
      </c>
      <c r="L14" s="84">
        <v>417261171</v>
      </c>
      <c r="M14" s="85">
        <v>418283709</v>
      </c>
      <c r="N14" s="32">
        <f t="shared" si="4"/>
        <v>0</v>
      </c>
      <c r="O14" s="31">
        <f t="shared" si="5"/>
        <v>0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417261171</v>
      </c>
      <c r="M15" s="85">
        <v>418283709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417261171</v>
      </c>
      <c r="M16" s="85">
        <v>418283709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154967115</v>
      </c>
      <c r="D17" s="64">
        <v>142617340</v>
      </c>
      <c r="E17" s="65">
        <f t="shared" si="0"/>
        <v>-12349775</v>
      </c>
      <c r="F17" s="63">
        <v>140954862</v>
      </c>
      <c r="G17" s="64">
        <v>131280909</v>
      </c>
      <c r="H17" s="65">
        <f t="shared" si="1"/>
        <v>-9673953</v>
      </c>
      <c r="I17" s="65">
        <v>137263260</v>
      </c>
      <c r="J17" s="42">
        <f t="shared" si="2"/>
        <v>-7.969287548522795</v>
      </c>
      <c r="K17" s="31">
        <f t="shared" si="3"/>
        <v>-6.863156660747183</v>
      </c>
      <c r="L17" s="88">
        <v>417261171</v>
      </c>
      <c r="M17" s="85">
        <v>418283709</v>
      </c>
      <c r="N17" s="32">
        <f t="shared" si="4"/>
        <v>-2.9597230363905584</v>
      </c>
      <c r="O17" s="31">
        <f t="shared" si="5"/>
        <v>-2.312773075271741</v>
      </c>
      <c r="P17" s="6"/>
      <c r="Q17" s="33"/>
    </row>
    <row r="18" spans="1:17" ht="16.5">
      <c r="A18" s="3"/>
      <c r="B18" s="34" t="s">
        <v>24</v>
      </c>
      <c r="C18" s="66">
        <f>SUM(C13:C17)</f>
        <v>448279608</v>
      </c>
      <c r="D18" s="67">
        <v>417261171</v>
      </c>
      <c r="E18" s="68">
        <f t="shared" si="0"/>
        <v>-31018437</v>
      </c>
      <c r="F18" s="66">
        <f>SUM(F13:F17)</f>
        <v>452669745</v>
      </c>
      <c r="G18" s="67">
        <v>418283709</v>
      </c>
      <c r="H18" s="68">
        <f t="shared" si="1"/>
        <v>-34386036</v>
      </c>
      <c r="I18" s="68">
        <v>437181185</v>
      </c>
      <c r="J18" s="43">
        <f t="shared" si="2"/>
        <v>-6.919439663648497</v>
      </c>
      <c r="K18" s="36">
        <f t="shared" si="3"/>
        <v>-7.596274409724467</v>
      </c>
      <c r="L18" s="89">
        <v>417261171</v>
      </c>
      <c r="M18" s="87">
        <v>418283709</v>
      </c>
      <c r="N18" s="37">
        <f t="shared" si="4"/>
        <v>-7.433818230836533</v>
      </c>
      <c r="O18" s="36">
        <f t="shared" si="5"/>
        <v>-8.220744738590811</v>
      </c>
      <c r="P18" s="6"/>
      <c r="Q18" s="38"/>
    </row>
    <row r="19" spans="1:17" ht="16.5">
      <c r="A19" s="44"/>
      <c r="B19" s="45" t="s">
        <v>25</v>
      </c>
      <c r="C19" s="72">
        <f>C11-C18</f>
        <v>-28225537</v>
      </c>
      <c r="D19" s="73">
        <v>502078</v>
      </c>
      <c r="E19" s="74">
        <f t="shared" si="0"/>
        <v>28727615</v>
      </c>
      <c r="F19" s="75">
        <f>F11-F18</f>
        <v>-33225104</v>
      </c>
      <c r="G19" s="76">
        <v>-2838129</v>
      </c>
      <c r="H19" s="77">
        <f t="shared" si="1"/>
        <v>30386975</v>
      </c>
      <c r="I19" s="77">
        <v>-7788213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2150000</v>
      </c>
      <c r="M22" s="85">
        <v>2246750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1750000</v>
      </c>
      <c r="D23" s="64">
        <v>2150000</v>
      </c>
      <c r="E23" s="65">
        <f t="shared" si="0"/>
        <v>400000</v>
      </c>
      <c r="F23" s="63">
        <v>1750000</v>
      </c>
      <c r="G23" s="64">
        <v>2246750</v>
      </c>
      <c r="H23" s="65">
        <f t="shared" si="1"/>
        <v>496750</v>
      </c>
      <c r="I23" s="65">
        <v>2347854</v>
      </c>
      <c r="J23" s="30">
        <f t="shared" si="2"/>
        <v>22.857142857142858</v>
      </c>
      <c r="K23" s="31">
        <f t="shared" si="3"/>
        <v>28.385714285714286</v>
      </c>
      <c r="L23" s="84">
        <v>2150000</v>
      </c>
      <c r="M23" s="85">
        <v>2246750</v>
      </c>
      <c r="N23" s="32">
        <f t="shared" si="4"/>
        <v>18.6046511627907</v>
      </c>
      <c r="O23" s="31">
        <f t="shared" si="5"/>
        <v>22.109714031378658</v>
      </c>
      <c r="P23" s="6"/>
      <c r="Q23" s="33"/>
    </row>
    <row r="24" spans="1:17" ht="12.75">
      <c r="A24" s="7"/>
      <c r="B24" s="29" t="s">
        <v>29</v>
      </c>
      <c r="C24" s="63">
        <v>0</v>
      </c>
      <c r="D24" s="64">
        <v>0</v>
      </c>
      <c r="E24" s="65">
        <f t="shared" si="0"/>
        <v>0</v>
      </c>
      <c r="F24" s="63">
        <v>0</v>
      </c>
      <c r="G24" s="64">
        <v>0</v>
      </c>
      <c r="H24" s="65">
        <f t="shared" si="1"/>
        <v>0</v>
      </c>
      <c r="I24" s="65">
        <v>0</v>
      </c>
      <c r="J24" s="30">
        <f t="shared" si="2"/>
        <v>0</v>
      </c>
      <c r="K24" s="31">
        <f t="shared" si="3"/>
        <v>0</v>
      </c>
      <c r="L24" s="84">
        <v>2150000</v>
      </c>
      <c r="M24" s="85">
        <v>2246750</v>
      </c>
      <c r="N24" s="32">
        <f t="shared" si="4"/>
        <v>0</v>
      </c>
      <c r="O24" s="31">
        <f t="shared" si="5"/>
        <v>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2150000</v>
      </c>
      <c r="M25" s="85">
        <v>2246750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1750000</v>
      </c>
      <c r="D26" s="67">
        <v>2150000</v>
      </c>
      <c r="E26" s="68">
        <f t="shared" si="0"/>
        <v>400000</v>
      </c>
      <c r="F26" s="66">
        <f>SUM(F22:F24)</f>
        <v>1750000</v>
      </c>
      <c r="G26" s="67">
        <v>2246750</v>
      </c>
      <c r="H26" s="68">
        <f t="shared" si="1"/>
        <v>496750</v>
      </c>
      <c r="I26" s="68">
        <v>2347854</v>
      </c>
      <c r="J26" s="43">
        <f t="shared" si="2"/>
        <v>22.857142857142858</v>
      </c>
      <c r="K26" s="36">
        <f t="shared" si="3"/>
        <v>28.385714285714286</v>
      </c>
      <c r="L26" s="89">
        <v>2150000</v>
      </c>
      <c r="M26" s="87">
        <v>2246750</v>
      </c>
      <c r="N26" s="37">
        <f t="shared" si="4"/>
        <v>18.6046511627907</v>
      </c>
      <c r="O26" s="36">
        <f t="shared" si="5"/>
        <v>22.109714031378658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2150000</v>
      </c>
      <c r="M28" s="85">
        <v>2246750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2150000</v>
      </c>
      <c r="M29" s="85">
        <v>2246750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2150000</v>
      </c>
      <c r="M30" s="85">
        <v>2246750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2150000</v>
      </c>
      <c r="M31" s="85">
        <v>2246750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1750000</v>
      </c>
      <c r="D32" s="64">
        <v>2150000</v>
      </c>
      <c r="E32" s="65">
        <f t="shared" si="0"/>
        <v>400000</v>
      </c>
      <c r="F32" s="63">
        <v>1750000</v>
      </c>
      <c r="G32" s="64">
        <v>2246750</v>
      </c>
      <c r="H32" s="65">
        <f t="shared" si="1"/>
        <v>496750</v>
      </c>
      <c r="I32" s="65">
        <v>2347854</v>
      </c>
      <c r="J32" s="30">
        <f t="shared" si="2"/>
        <v>22.857142857142858</v>
      </c>
      <c r="K32" s="31">
        <f t="shared" si="3"/>
        <v>28.385714285714286</v>
      </c>
      <c r="L32" s="84">
        <v>2150000</v>
      </c>
      <c r="M32" s="85">
        <v>2246750</v>
      </c>
      <c r="N32" s="32">
        <f t="shared" si="4"/>
        <v>18.6046511627907</v>
      </c>
      <c r="O32" s="31">
        <f t="shared" si="5"/>
        <v>22.109714031378658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1750000</v>
      </c>
      <c r="D33" s="82">
        <v>2150000</v>
      </c>
      <c r="E33" s="83">
        <f t="shared" si="0"/>
        <v>400000</v>
      </c>
      <c r="F33" s="81">
        <f>SUM(F28:F32)</f>
        <v>1750000</v>
      </c>
      <c r="G33" s="82">
        <v>2246750</v>
      </c>
      <c r="H33" s="83">
        <f t="shared" si="1"/>
        <v>496750</v>
      </c>
      <c r="I33" s="83">
        <v>2347854</v>
      </c>
      <c r="J33" s="58">
        <f t="shared" si="2"/>
        <v>22.857142857142858</v>
      </c>
      <c r="K33" s="59">
        <f t="shared" si="3"/>
        <v>28.385714285714286</v>
      </c>
      <c r="L33" s="96">
        <v>2150000</v>
      </c>
      <c r="M33" s="97">
        <v>2246750</v>
      </c>
      <c r="N33" s="60">
        <f t="shared" si="4"/>
        <v>18.6046511627907</v>
      </c>
      <c r="O33" s="59">
        <f t="shared" si="5"/>
        <v>22.109714031378658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611536876</v>
      </c>
      <c r="D8" s="64">
        <v>578156378</v>
      </c>
      <c r="E8" s="65">
        <f>($D8-$C8)</f>
        <v>-33380498</v>
      </c>
      <c r="F8" s="63">
        <v>648229088</v>
      </c>
      <c r="G8" s="64">
        <v>608220511</v>
      </c>
      <c r="H8" s="65">
        <f>($G8-$F8)</f>
        <v>-40008577</v>
      </c>
      <c r="I8" s="65">
        <v>637415095</v>
      </c>
      <c r="J8" s="30">
        <f>IF($C8=0,0,($E8/$C8)*100)</f>
        <v>-5.4584603660107</v>
      </c>
      <c r="K8" s="31">
        <f>IF($F8=0,0,($H8/$F8)*100)</f>
        <v>-6.1719811314607345</v>
      </c>
      <c r="L8" s="84">
        <v>3333071459</v>
      </c>
      <c r="M8" s="85">
        <v>3433906986</v>
      </c>
      <c r="N8" s="32">
        <f>IF($L8=0,0,($E8/$L8)*100)</f>
        <v>-1.0014936196421944</v>
      </c>
      <c r="O8" s="31">
        <f>IF($M8=0,0,($H8/$M8)*100)</f>
        <v>-1.165103689852827</v>
      </c>
      <c r="P8" s="6"/>
      <c r="Q8" s="33"/>
    </row>
    <row r="9" spans="1:17" ht="12.75">
      <c r="A9" s="3"/>
      <c r="B9" s="29" t="s">
        <v>16</v>
      </c>
      <c r="C9" s="63">
        <v>1795271092</v>
      </c>
      <c r="D9" s="64">
        <v>1940900272</v>
      </c>
      <c r="E9" s="65">
        <f>($D9-$C9)</f>
        <v>145629180</v>
      </c>
      <c r="F9" s="63">
        <v>1904016208</v>
      </c>
      <c r="G9" s="64">
        <v>2041827092</v>
      </c>
      <c r="H9" s="65">
        <f>($G9-$F9)</f>
        <v>137810884</v>
      </c>
      <c r="I9" s="65">
        <v>2139834790</v>
      </c>
      <c r="J9" s="30">
        <f>IF($C9=0,0,($E9/$C9)*100)</f>
        <v>8.111821142163192</v>
      </c>
      <c r="K9" s="31">
        <f>IF($F9=0,0,($H9/$F9)*100)</f>
        <v>7.237904983212201</v>
      </c>
      <c r="L9" s="84">
        <v>3333071459</v>
      </c>
      <c r="M9" s="85">
        <v>3433906986</v>
      </c>
      <c r="N9" s="32">
        <f>IF($L9=0,0,($E9/$L9)*100)</f>
        <v>4.369218655866808</v>
      </c>
      <c r="O9" s="31">
        <f>IF($M9=0,0,($H9/$M9)*100)</f>
        <v>4.013238697549276</v>
      </c>
      <c r="P9" s="6"/>
      <c r="Q9" s="33"/>
    </row>
    <row r="10" spans="1:17" ht="12.75">
      <c r="A10" s="3"/>
      <c r="B10" s="29" t="s">
        <v>17</v>
      </c>
      <c r="C10" s="63">
        <v>831740385</v>
      </c>
      <c r="D10" s="64">
        <v>814014809</v>
      </c>
      <c r="E10" s="65">
        <f aca="true" t="shared" si="0" ref="E10:E33">($D10-$C10)</f>
        <v>-17725576</v>
      </c>
      <c r="F10" s="63">
        <v>848770529</v>
      </c>
      <c r="G10" s="64">
        <v>783859383</v>
      </c>
      <c r="H10" s="65">
        <f aca="true" t="shared" si="1" ref="H10:H33">($G10-$F10)</f>
        <v>-64911146</v>
      </c>
      <c r="I10" s="65">
        <v>844761726</v>
      </c>
      <c r="J10" s="30">
        <f aca="true" t="shared" si="2" ref="J10:J33">IF($C10=0,0,($E10/$C10)*100)</f>
        <v>-2.131142880599696</v>
      </c>
      <c r="K10" s="31">
        <f aca="true" t="shared" si="3" ref="K10:K33">IF($F10=0,0,($H10/$F10)*100)</f>
        <v>-7.647667276628546</v>
      </c>
      <c r="L10" s="84">
        <v>3333071459</v>
      </c>
      <c r="M10" s="85">
        <v>3433906986</v>
      </c>
      <c r="N10" s="32">
        <f aca="true" t="shared" si="4" ref="N10:N33">IF($L10=0,0,($E10/$L10)*100)</f>
        <v>-0.5318090601429256</v>
      </c>
      <c r="O10" s="31">
        <f aca="true" t="shared" si="5" ref="O10:O33">IF($M10=0,0,($H10/$M10)*100)</f>
        <v>-1.8903000653378792</v>
      </c>
      <c r="P10" s="6"/>
      <c r="Q10" s="33"/>
    </row>
    <row r="11" spans="1:17" ht="16.5">
      <c r="A11" s="7"/>
      <c r="B11" s="34" t="s">
        <v>18</v>
      </c>
      <c r="C11" s="66">
        <f>SUM(C8:C10)</f>
        <v>3238548353</v>
      </c>
      <c r="D11" s="67">
        <v>3333071459</v>
      </c>
      <c r="E11" s="68">
        <f t="shared" si="0"/>
        <v>94523106</v>
      </c>
      <c r="F11" s="66">
        <f>SUM(F8:F10)</f>
        <v>3401015825</v>
      </c>
      <c r="G11" s="67">
        <v>3433906986</v>
      </c>
      <c r="H11" s="68">
        <f t="shared" si="1"/>
        <v>32891161</v>
      </c>
      <c r="I11" s="68">
        <v>3622011611</v>
      </c>
      <c r="J11" s="35">
        <f t="shared" si="2"/>
        <v>2.918687501220705</v>
      </c>
      <c r="K11" s="36">
        <f t="shared" si="3"/>
        <v>0.9670981463310304</v>
      </c>
      <c r="L11" s="86">
        <v>3333071459</v>
      </c>
      <c r="M11" s="87">
        <v>3433906986</v>
      </c>
      <c r="N11" s="37">
        <f t="shared" si="4"/>
        <v>2.8359159760816874</v>
      </c>
      <c r="O11" s="36">
        <f t="shared" si="5"/>
        <v>0.9578349423585698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854785257</v>
      </c>
      <c r="D13" s="64">
        <v>910616153</v>
      </c>
      <c r="E13" s="65">
        <f t="shared" si="0"/>
        <v>55830896</v>
      </c>
      <c r="F13" s="63">
        <v>900813306</v>
      </c>
      <c r="G13" s="64">
        <v>954536484</v>
      </c>
      <c r="H13" s="65">
        <f t="shared" si="1"/>
        <v>53723178</v>
      </c>
      <c r="I13" s="65">
        <v>998170839</v>
      </c>
      <c r="J13" s="30">
        <f t="shared" si="2"/>
        <v>6.5315698349720135</v>
      </c>
      <c r="K13" s="31">
        <f t="shared" si="3"/>
        <v>5.96385262541848</v>
      </c>
      <c r="L13" s="84">
        <v>3290121622</v>
      </c>
      <c r="M13" s="85">
        <v>3400991696</v>
      </c>
      <c r="N13" s="32">
        <f t="shared" si="4"/>
        <v>1.696924989844646</v>
      </c>
      <c r="O13" s="31">
        <f t="shared" si="5"/>
        <v>1.579632730746897</v>
      </c>
      <c r="P13" s="6"/>
      <c r="Q13" s="33"/>
    </row>
    <row r="14" spans="1:17" ht="12.75">
      <c r="A14" s="3"/>
      <c r="B14" s="29" t="s">
        <v>21</v>
      </c>
      <c r="C14" s="63">
        <v>129818264</v>
      </c>
      <c r="D14" s="64">
        <v>182299251</v>
      </c>
      <c r="E14" s="65">
        <f t="shared" si="0"/>
        <v>52480987</v>
      </c>
      <c r="F14" s="63">
        <v>139168169</v>
      </c>
      <c r="G14" s="64">
        <v>197996758</v>
      </c>
      <c r="H14" s="65">
        <f t="shared" si="1"/>
        <v>58828589</v>
      </c>
      <c r="I14" s="65">
        <v>179728103</v>
      </c>
      <c r="J14" s="30">
        <f t="shared" si="2"/>
        <v>40.426505010111676</v>
      </c>
      <c r="K14" s="31">
        <f t="shared" si="3"/>
        <v>42.27158366939497</v>
      </c>
      <c r="L14" s="84">
        <v>3290121622</v>
      </c>
      <c r="M14" s="85">
        <v>3400991696</v>
      </c>
      <c r="N14" s="32">
        <f t="shared" si="4"/>
        <v>1.595107811488678</v>
      </c>
      <c r="O14" s="31">
        <f t="shared" si="5"/>
        <v>1.7297480928633233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3290121622</v>
      </c>
      <c r="M15" s="85">
        <v>3400991696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1138731276</v>
      </c>
      <c r="D16" s="64">
        <v>1216585396</v>
      </c>
      <c r="E16" s="65">
        <f t="shared" si="0"/>
        <v>77854120</v>
      </c>
      <c r="F16" s="63">
        <v>1200222765</v>
      </c>
      <c r="G16" s="64">
        <v>1234930224</v>
      </c>
      <c r="H16" s="65">
        <f t="shared" si="1"/>
        <v>34707459</v>
      </c>
      <c r="I16" s="65">
        <v>1296676735</v>
      </c>
      <c r="J16" s="30">
        <f t="shared" si="2"/>
        <v>6.836917685573431</v>
      </c>
      <c r="K16" s="31">
        <f t="shared" si="3"/>
        <v>2.8917514324934506</v>
      </c>
      <c r="L16" s="84">
        <v>3290121622</v>
      </c>
      <c r="M16" s="85">
        <v>3400991696</v>
      </c>
      <c r="N16" s="32">
        <f t="shared" si="4"/>
        <v>2.3662991507491453</v>
      </c>
      <c r="O16" s="31">
        <f t="shared" si="5"/>
        <v>1.0205099601042953</v>
      </c>
      <c r="P16" s="6"/>
      <c r="Q16" s="33"/>
    </row>
    <row r="17" spans="1:17" ht="12.75">
      <c r="A17" s="3"/>
      <c r="B17" s="29" t="s">
        <v>23</v>
      </c>
      <c r="C17" s="63">
        <v>1039503817</v>
      </c>
      <c r="D17" s="64">
        <v>980620822</v>
      </c>
      <c r="E17" s="65">
        <f t="shared" si="0"/>
        <v>-58882995</v>
      </c>
      <c r="F17" s="63">
        <v>1090887523</v>
      </c>
      <c r="G17" s="64">
        <v>1013528230</v>
      </c>
      <c r="H17" s="65">
        <f t="shared" si="1"/>
        <v>-77359293</v>
      </c>
      <c r="I17" s="65">
        <v>1030498197</v>
      </c>
      <c r="J17" s="42">
        <f t="shared" si="2"/>
        <v>-5.664528983639125</v>
      </c>
      <c r="K17" s="31">
        <f t="shared" si="3"/>
        <v>-7.091408726287174</v>
      </c>
      <c r="L17" s="88">
        <v>3290121622</v>
      </c>
      <c r="M17" s="85">
        <v>3400991696</v>
      </c>
      <c r="N17" s="32">
        <f t="shared" si="4"/>
        <v>-1.7896905271303067</v>
      </c>
      <c r="O17" s="31">
        <f t="shared" si="5"/>
        <v>-2.2746098760248192</v>
      </c>
      <c r="P17" s="6"/>
      <c r="Q17" s="33"/>
    </row>
    <row r="18" spans="1:17" ht="16.5">
      <c r="A18" s="3"/>
      <c r="B18" s="34" t="s">
        <v>24</v>
      </c>
      <c r="C18" s="66">
        <f>SUM(C13:C17)</f>
        <v>3162838614</v>
      </c>
      <c r="D18" s="67">
        <v>3290121622</v>
      </c>
      <c r="E18" s="68">
        <f t="shared" si="0"/>
        <v>127283008</v>
      </c>
      <c r="F18" s="66">
        <f>SUM(F13:F17)</f>
        <v>3331091763</v>
      </c>
      <c r="G18" s="67">
        <v>3400991696</v>
      </c>
      <c r="H18" s="68">
        <f t="shared" si="1"/>
        <v>69899933</v>
      </c>
      <c r="I18" s="68">
        <v>3505073874</v>
      </c>
      <c r="J18" s="43">
        <f t="shared" si="2"/>
        <v>4.024328254897169</v>
      </c>
      <c r="K18" s="36">
        <f t="shared" si="3"/>
        <v>2.098409109482103</v>
      </c>
      <c r="L18" s="89">
        <v>3290121622</v>
      </c>
      <c r="M18" s="87">
        <v>3400991696</v>
      </c>
      <c r="N18" s="37">
        <f t="shared" si="4"/>
        <v>3.8686414249521626</v>
      </c>
      <c r="O18" s="36">
        <f t="shared" si="5"/>
        <v>2.055280907689696</v>
      </c>
      <c r="P18" s="6"/>
      <c r="Q18" s="38"/>
    </row>
    <row r="19" spans="1:17" ht="16.5">
      <c r="A19" s="44"/>
      <c r="B19" s="45" t="s">
        <v>25</v>
      </c>
      <c r="C19" s="72">
        <f>C11-C18</f>
        <v>75709739</v>
      </c>
      <c r="D19" s="73">
        <v>42949837</v>
      </c>
      <c r="E19" s="74">
        <f t="shared" si="0"/>
        <v>-32759902</v>
      </c>
      <c r="F19" s="75">
        <f>F11-F18</f>
        <v>69924062</v>
      </c>
      <c r="G19" s="76">
        <v>32915290</v>
      </c>
      <c r="H19" s="77">
        <f t="shared" si="1"/>
        <v>-37008772</v>
      </c>
      <c r="I19" s="77">
        <v>116937737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199325784</v>
      </c>
      <c r="M22" s="85">
        <v>213250764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48395047</v>
      </c>
      <c r="D23" s="64">
        <v>12624860</v>
      </c>
      <c r="E23" s="65">
        <f t="shared" si="0"/>
        <v>-35770187</v>
      </c>
      <c r="F23" s="63">
        <v>56523702</v>
      </c>
      <c r="G23" s="64">
        <v>15760701</v>
      </c>
      <c r="H23" s="65">
        <f t="shared" si="1"/>
        <v>-40763001</v>
      </c>
      <c r="I23" s="65">
        <v>98617183</v>
      </c>
      <c r="J23" s="30">
        <f t="shared" si="2"/>
        <v>-73.91290889747457</v>
      </c>
      <c r="K23" s="31">
        <f t="shared" si="3"/>
        <v>-72.1166511705125</v>
      </c>
      <c r="L23" s="84">
        <v>199325784</v>
      </c>
      <c r="M23" s="85">
        <v>213250764</v>
      </c>
      <c r="N23" s="32">
        <f t="shared" si="4"/>
        <v>-17.94558951791204</v>
      </c>
      <c r="O23" s="31">
        <f t="shared" si="5"/>
        <v>-19.115055081350143</v>
      </c>
      <c r="P23" s="6"/>
      <c r="Q23" s="33"/>
    </row>
    <row r="24" spans="1:17" ht="12.75">
      <c r="A24" s="7"/>
      <c r="B24" s="29" t="s">
        <v>29</v>
      </c>
      <c r="C24" s="63">
        <v>131075571</v>
      </c>
      <c r="D24" s="64">
        <v>186700924</v>
      </c>
      <c r="E24" s="65">
        <f t="shared" si="0"/>
        <v>55625353</v>
      </c>
      <c r="F24" s="63">
        <v>136855143</v>
      </c>
      <c r="G24" s="64">
        <v>197490063</v>
      </c>
      <c r="H24" s="65">
        <f t="shared" si="1"/>
        <v>60634920</v>
      </c>
      <c r="I24" s="65">
        <v>210519399</v>
      </c>
      <c r="J24" s="30">
        <f t="shared" si="2"/>
        <v>42.43762020308117</v>
      </c>
      <c r="K24" s="31">
        <f t="shared" si="3"/>
        <v>44.30591256625262</v>
      </c>
      <c r="L24" s="84">
        <v>199325784</v>
      </c>
      <c r="M24" s="85">
        <v>213250764</v>
      </c>
      <c r="N24" s="32">
        <f t="shared" si="4"/>
        <v>27.906752394863275</v>
      </c>
      <c r="O24" s="31">
        <f t="shared" si="5"/>
        <v>28.433623806384112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199325784</v>
      </c>
      <c r="M25" s="85">
        <v>213250764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179470618</v>
      </c>
      <c r="D26" s="67">
        <v>199325784</v>
      </c>
      <c r="E26" s="68">
        <f t="shared" si="0"/>
        <v>19855166</v>
      </c>
      <c r="F26" s="66">
        <f>SUM(F22:F24)</f>
        <v>193378845</v>
      </c>
      <c r="G26" s="67">
        <v>213250764</v>
      </c>
      <c r="H26" s="68">
        <f t="shared" si="1"/>
        <v>19871919</v>
      </c>
      <c r="I26" s="68">
        <v>309136582</v>
      </c>
      <c r="J26" s="43">
        <f t="shared" si="2"/>
        <v>11.063184726984113</v>
      </c>
      <c r="K26" s="36">
        <f t="shared" si="3"/>
        <v>10.276159731949996</v>
      </c>
      <c r="L26" s="89">
        <v>199325784</v>
      </c>
      <c r="M26" s="87">
        <v>213250764</v>
      </c>
      <c r="N26" s="37">
        <f t="shared" si="4"/>
        <v>9.961162876951231</v>
      </c>
      <c r="O26" s="36">
        <f t="shared" si="5"/>
        <v>9.31856872503397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50400000</v>
      </c>
      <c r="D28" s="64">
        <v>49214183</v>
      </c>
      <c r="E28" s="65">
        <f t="shared" si="0"/>
        <v>-1185817</v>
      </c>
      <c r="F28" s="63">
        <v>54500000</v>
      </c>
      <c r="G28" s="64">
        <v>59946621</v>
      </c>
      <c r="H28" s="65">
        <f t="shared" si="1"/>
        <v>5446621</v>
      </c>
      <c r="I28" s="65">
        <v>57785678</v>
      </c>
      <c r="J28" s="30">
        <f t="shared" si="2"/>
        <v>-2.352811507936508</v>
      </c>
      <c r="K28" s="31">
        <f t="shared" si="3"/>
        <v>9.9938</v>
      </c>
      <c r="L28" s="84">
        <v>199325784</v>
      </c>
      <c r="M28" s="85">
        <v>213250764</v>
      </c>
      <c r="N28" s="32">
        <f t="shared" si="4"/>
        <v>-0.5949140026962092</v>
      </c>
      <c r="O28" s="31">
        <f t="shared" si="5"/>
        <v>2.5540921391493816</v>
      </c>
      <c r="P28" s="6"/>
      <c r="Q28" s="33"/>
    </row>
    <row r="29" spans="1:17" ht="12.75">
      <c r="A29" s="7"/>
      <c r="B29" s="29" t="s">
        <v>33</v>
      </c>
      <c r="C29" s="63">
        <v>26447200</v>
      </c>
      <c r="D29" s="64">
        <v>27552000</v>
      </c>
      <c r="E29" s="65">
        <f t="shared" si="0"/>
        <v>1104800</v>
      </c>
      <c r="F29" s="63">
        <v>22874812</v>
      </c>
      <c r="G29" s="64">
        <v>25627080</v>
      </c>
      <c r="H29" s="65">
        <f t="shared" si="1"/>
        <v>2752268</v>
      </c>
      <c r="I29" s="65">
        <v>90972522</v>
      </c>
      <c r="J29" s="30">
        <f t="shared" si="2"/>
        <v>4.177379836050697</v>
      </c>
      <c r="K29" s="31">
        <f t="shared" si="3"/>
        <v>12.03187156248541</v>
      </c>
      <c r="L29" s="84">
        <v>199325784</v>
      </c>
      <c r="M29" s="85">
        <v>213250764</v>
      </c>
      <c r="N29" s="32">
        <f t="shared" si="4"/>
        <v>0.5542684833990168</v>
      </c>
      <c r="O29" s="31">
        <f t="shared" si="5"/>
        <v>1.290625153399216</v>
      </c>
      <c r="P29" s="6"/>
      <c r="Q29" s="33"/>
    </row>
    <row r="30" spans="1:17" ht="12.75">
      <c r="A30" s="7"/>
      <c r="B30" s="29" t="s">
        <v>34</v>
      </c>
      <c r="C30" s="63">
        <v>41111000</v>
      </c>
      <c r="D30" s="64">
        <v>3000000</v>
      </c>
      <c r="E30" s="65">
        <f t="shared" si="0"/>
        <v>-38111000</v>
      </c>
      <c r="F30" s="63">
        <v>35226800</v>
      </c>
      <c r="G30" s="64">
        <v>7484800</v>
      </c>
      <c r="H30" s="65">
        <f t="shared" si="1"/>
        <v>-27742000</v>
      </c>
      <c r="I30" s="65">
        <v>30000000</v>
      </c>
      <c r="J30" s="30">
        <f t="shared" si="2"/>
        <v>-92.70268298022427</v>
      </c>
      <c r="K30" s="31">
        <f t="shared" si="3"/>
        <v>-78.75254067925556</v>
      </c>
      <c r="L30" s="84">
        <v>199325784</v>
      </c>
      <c r="M30" s="85">
        <v>213250764</v>
      </c>
      <c r="N30" s="32">
        <f t="shared" si="4"/>
        <v>-19.119954897556056</v>
      </c>
      <c r="O30" s="31">
        <f t="shared" si="5"/>
        <v>-13.009097589915317</v>
      </c>
      <c r="P30" s="6"/>
      <c r="Q30" s="33"/>
    </row>
    <row r="31" spans="1:17" ht="12.75">
      <c r="A31" s="7"/>
      <c r="B31" s="29" t="s">
        <v>35</v>
      </c>
      <c r="C31" s="63">
        <v>47458450</v>
      </c>
      <c r="D31" s="64">
        <v>47877700</v>
      </c>
      <c r="E31" s="65">
        <f t="shared" si="0"/>
        <v>419250</v>
      </c>
      <c r="F31" s="63">
        <v>61000000</v>
      </c>
      <c r="G31" s="64">
        <v>70500000</v>
      </c>
      <c r="H31" s="65">
        <f t="shared" si="1"/>
        <v>9500000</v>
      </c>
      <c r="I31" s="65">
        <v>25500000</v>
      </c>
      <c r="J31" s="30">
        <f t="shared" si="2"/>
        <v>0.883404325257146</v>
      </c>
      <c r="K31" s="31">
        <f t="shared" si="3"/>
        <v>15.573770491803279</v>
      </c>
      <c r="L31" s="84">
        <v>199325784</v>
      </c>
      <c r="M31" s="85">
        <v>213250764</v>
      </c>
      <c r="N31" s="32">
        <f t="shared" si="4"/>
        <v>0.21033405291911458</v>
      </c>
      <c r="O31" s="31">
        <f t="shared" si="5"/>
        <v>4.454849221548392</v>
      </c>
      <c r="P31" s="6"/>
      <c r="Q31" s="33"/>
    </row>
    <row r="32" spans="1:17" ht="12.75">
      <c r="A32" s="7"/>
      <c r="B32" s="29" t="s">
        <v>36</v>
      </c>
      <c r="C32" s="63">
        <v>164159618</v>
      </c>
      <c r="D32" s="64">
        <v>71681901</v>
      </c>
      <c r="E32" s="65">
        <f t="shared" si="0"/>
        <v>-92477717</v>
      </c>
      <c r="F32" s="63">
        <v>163702845</v>
      </c>
      <c r="G32" s="64">
        <v>49692263</v>
      </c>
      <c r="H32" s="65">
        <f t="shared" si="1"/>
        <v>-114010582</v>
      </c>
      <c r="I32" s="65">
        <v>104878382</v>
      </c>
      <c r="J32" s="30">
        <f t="shared" si="2"/>
        <v>-56.334023023859615</v>
      </c>
      <c r="K32" s="31">
        <f t="shared" si="3"/>
        <v>-69.64483848768785</v>
      </c>
      <c r="L32" s="84">
        <v>199325784</v>
      </c>
      <c r="M32" s="85">
        <v>213250764</v>
      </c>
      <c r="N32" s="32">
        <f t="shared" si="4"/>
        <v>-46.395260635222186</v>
      </c>
      <c r="O32" s="31">
        <f t="shared" si="5"/>
        <v>-53.46315289168202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329576268</v>
      </c>
      <c r="D33" s="82">
        <v>199325784</v>
      </c>
      <c r="E33" s="83">
        <f t="shared" si="0"/>
        <v>-130250484</v>
      </c>
      <c r="F33" s="81">
        <f>SUM(F28:F32)</f>
        <v>337304457</v>
      </c>
      <c r="G33" s="82">
        <v>213250764</v>
      </c>
      <c r="H33" s="83">
        <f t="shared" si="1"/>
        <v>-124053693</v>
      </c>
      <c r="I33" s="83">
        <v>309136582</v>
      </c>
      <c r="J33" s="58">
        <f t="shared" si="2"/>
        <v>-39.52058951040735</v>
      </c>
      <c r="K33" s="59">
        <f t="shared" si="3"/>
        <v>-36.77795843652312</v>
      </c>
      <c r="L33" s="96">
        <v>199325784</v>
      </c>
      <c r="M33" s="97">
        <v>213250764</v>
      </c>
      <c r="N33" s="60">
        <f t="shared" si="4"/>
        <v>-65.3455269991563</v>
      </c>
      <c r="O33" s="59">
        <f t="shared" si="5"/>
        <v>-58.17268396750035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2020-11-03T08:11:58Z</dcterms:created>
  <dcterms:modified xsi:type="dcterms:W3CDTF">2020-11-05T12:26:52Z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